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885" windowHeight="10320" activeTab="2"/>
  </bookViews>
  <sheets>
    <sheet name="табл.2" sheetId="4" r:id="rId1"/>
    <sheet name="табл.2.1" sheetId="5" r:id="rId2"/>
    <sheet name="табл.3,4" sheetId="6" r:id="rId3"/>
    <sheet name="прил.1 2018" sheetId="22" r:id="rId4"/>
    <sheet name="прил.2(211)ВБ" sheetId="15" r:id="rId5"/>
    <sheet name="прил.2(211)иные)" sheetId="23" r:id="rId6"/>
    <sheet name="прил.2(211)Б" sheetId="8" r:id="rId7"/>
    <sheet name="прил.2(212)иные)" sheetId="29" r:id="rId8"/>
    <sheet name="прил.2(212)ВБ" sheetId="16" r:id="rId9"/>
    <sheet name="прил.2(212)Б" sheetId="9" r:id="rId10"/>
    <sheet name="прил.2(213)ВБ" sheetId="17" r:id="rId11"/>
    <sheet name="прил.2(213)иные" sheetId="24" r:id="rId12"/>
    <sheet name="прил.2(213)Б" sheetId="10" r:id="rId13"/>
    <sheet name="прил.2(т.2,3,4,5)ст.290ВБ" sheetId="18" r:id="rId14"/>
    <sheet name="прил.2(т.2,3,4,5)ст.290Б" sheetId="11" r:id="rId15"/>
    <sheet name="прил.2(221,223,224,225)ВБ" sheetId="19" r:id="rId16"/>
    <sheet name="прил.2(221,223,224,225)иные" sheetId="25" r:id="rId17"/>
    <sheet name="прил.2(221,223,224,225)Б" sheetId="12" r:id="rId18"/>
    <sheet name="прил.2(226)ВБ)" sheetId="20" r:id="rId19"/>
    <sheet name="прил.2(226)иные)" sheetId="26" r:id="rId20"/>
    <sheet name="прил.2(226)Б" sheetId="13" r:id="rId21"/>
    <sheet name="прил.2(310,340)иные" sheetId="27" r:id="rId22"/>
    <sheet name="прил.2(310,340)ВБ" sheetId="21" r:id="rId23"/>
    <sheet name="СПРАВОЧНО" sheetId="28" r:id="rId24"/>
    <sheet name="прил.2(310,340)Б" sheetId="14" r:id="rId25"/>
  </sheets>
  <definedNames>
    <definedName name="_xlnm.Print_Area" localSheetId="6">'прил.2(211)Б'!$A$1:$N$25</definedName>
    <definedName name="_xlnm.Print_Area" localSheetId="4">'прил.2(211)ВБ'!$A$1:$M$23</definedName>
    <definedName name="_xlnm.Print_Area" localSheetId="5">'прил.2(211)иные)'!$A$1:$N$22</definedName>
    <definedName name="_xlnm.Print_Area" localSheetId="20">'прил.2(226)Б'!$A$1:$E$11</definedName>
    <definedName name="_xlnm.Print_Area" localSheetId="18">'прил.2(226)ВБ)'!$A$1:$E$26</definedName>
    <definedName name="_xlnm.Print_Area" localSheetId="19">'прил.2(226)иные)'!$A$1:$E$12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2" l="1"/>
  <c r="I24" i="4"/>
  <c r="D31" i="4" l="1"/>
  <c r="D28" i="4" l="1"/>
  <c r="D26" i="20" l="1"/>
  <c r="E55" i="12"/>
  <c r="F34" i="12"/>
  <c r="F12" i="12"/>
  <c r="F11" i="12"/>
  <c r="F32" i="19"/>
  <c r="F30" i="19"/>
  <c r="F31" i="19"/>
  <c r="F29" i="19"/>
  <c r="F11" i="19" l="1"/>
  <c r="E9" i="11"/>
  <c r="D20" i="10" l="1"/>
  <c r="D17" i="10"/>
  <c r="D11" i="10"/>
  <c r="D12" i="10"/>
  <c r="D23" i="17"/>
  <c r="D20" i="17"/>
  <c r="D17" i="17"/>
  <c r="G65" i="22" l="1"/>
  <c r="I12" i="22"/>
  <c r="I13" i="22"/>
  <c r="I14" i="22"/>
  <c r="I15" i="22"/>
  <c r="I16" i="22"/>
  <c r="I17" i="22"/>
  <c r="I18" i="22"/>
  <c r="I19" i="22"/>
  <c r="I20" i="22"/>
  <c r="I21" i="22"/>
  <c r="I10" i="22"/>
  <c r="D32" i="4" l="1"/>
  <c r="E7" i="21" l="1"/>
  <c r="E21" i="11"/>
  <c r="F11" i="16"/>
  <c r="I13" i="4"/>
  <c r="D51" i="4"/>
  <c r="O51" i="4"/>
  <c r="D18" i="4"/>
  <c r="D14" i="4"/>
  <c r="E26" i="27" l="1"/>
  <c r="I34" i="4"/>
  <c r="D39" i="4"/>
  <c r="E48" i="25"/>
  <c r="C21" i="15"/>
  <c r="D29" i="4"/>
  <c r="D30" i="4"/>
  <c r="D26" i="4"/>
  <c r="D12" i="26"/>
  <c r="L15" i="5"/>
  <c r="K15" i="5"/>
  <c r="F18" i="29"/>
  <c r="F17" i="29"/>
  <c r="F10" i="29"/>
  <c r="C26" i="27"/>
  <c r="C8" i="27"/>
  <c r="E8" i="27"/>
  <c r="E37" i="25"/>
  <c r="E38" i="25" s="1"/>
  <c r="F30" i="25"/>
  <c r="E21" i="25"/>
  <c r="E20" i="25"/>
  <c r="F11" i="25"/>
  <c r="F12" i="25" s="1"/>
  <c r="D16" i="24"/>
  <c r="D24" i="24" l="1"/>
  <c r="D24" i="4"/>
  <c r="F19" i="29"/>
  <c r="E22" i="25"/>
  <c r="C20" i="23"/>
  <c r="D19" i="23"/>
  <c r="F24" i="4"/>
  <c r="H34" i="22"/>
  <c r="I34" i="22"/>
  <c r="D16" i="10"/>
  <c r="D24" i="10" s="1"/>
  <c r="F42" i="4"/>
  <c r="D45" i="4"/>
  <c r="I42" i="4"/>
  <c r="E42" i="4"/>
  <c r="D46" i="4"/>
  <c r="D49" i="4"/>
  <c r="D50" i="4"/>
  <c r="D17" i="4"/>
  <c r="D20" i="15"/>
  <c r="I65" i="22"/>
  <c r="H65" i="22"/>
  <c r="J34" i="22"/>
  <c r="J22" i="22"/>
  <c r="I22" i="22"/>
  <c r="H22" i="22"/>
  <c r="E20" i="21"/>
  <c r="E18" i="21"/>
  <c r="E21" i="21" s="1"/>
  <c r="C21" i="21"/>
  <c r="C9" i="21"/>
  <c r="E6" i="21"/>
  <c r="E9" i="21" s="1"/>
  <c r="E55" i="19"/>
  <c r="E40" i="19"/>
  <c r="E39" i="19"/>
  <c r="E41" i="19" s="1"/>
  <c r="E21" i="19"/>
  <c r="E20" i="19"/>
  <c r="E62" i="18"/>
  <c r="E50" i="18"/>
  <c r="E34" i="18"/>
  <c r="E23" i="18"/>
  <c r="E11" i="18"/>
  <c r="D11" i="17"/>
  <c r="D24" i="17" s="1"/>
  <c r="F20" i="16"/>
  <c r="F19" i="16"/>
  <c r="F21" i="16" s="1"/>
  <c r="F10" i="16"/>
  <c r="F9" i="16"/>
  <c r="D19" i="15"/>
  <c r="I19" i="15" s="1"/>
  <c r="C7" i="14"/>
  <c r="E6" i="14"/>
  <c r="D11" i="13"/>
  <c r="F12" i="16" l="1"/>
  <c r="D16" i="17"/>
  <c r="I21" i="15"/>
  <c r="E22" i="19"/>
  <c r="I20" i="23"/>
  <c r="F12" i="19"/>
  <c r="E51" i="18"/>
  <c r="E63" i="18"/>
  <c r="E33" i="11"/>
  <c r="E47" i="11"/>
  <c r="E46" i="11"/>
  <c r="E22" i="11"/>
  <c r="E48" i="11" l="1"/>
  <c r="D20" i="8"/>
  <c r="I20" i="8" s="1"/>
  <c r="D21" i="8"/>
  <c r="I21" i="8" s="1"/>
  <c r="D22" i="8"/>
  <c r="D19" i="8"/>
  <c r="I19" i="8" s="1"/>
  <c r="D48" i="4"/>
  <c r="F34" i="4"/>
  <c r="F23" i="4" s="1"/>
  <c r="E24" i="4"/>
  <c r="D60" i="4"/>
  <c r="D41" i="4"/>
  <c r="E34" i="4"/>
  <c r="D38" i="4"/>
  <c r="E23" i="4" l="1"/>
  <c r="D36" i="4"/>
  <c r="D37" i="4"/>
  <c r="D20" i="4"/>
  <c r="D34" i="4" l="1"/>
  <c r="C23" i="8"/>
  <c r="I23" i="8" l="1"/>
  <c r="D47" i="4" l="1"/>
  <c r="D44" i="4"/>
  <c r="D42" i="4" l="1"/>
  <c r="O52" i="4"/>
  <c r="O49" i="4"/>
  <c r="I23" i="4" l="1"/>
  <c r="D23" i="4" s="1"/>
  <c r="M44" i="4"/>
  <c r="F15" i="5" l="1"/>
  <c r="E15" i="5" l="1"/>
  <c r="D16" i="4" l="1"/>
  <c r="D13" i="4" l="1"/>
  <c r="E59" i="11" l="1"/>
  <c r="E58" i="11"/>
  <c r="E60" i="11" s="1"/>
  <c r="E35" i="11"/>
  <c r="F19" i="9"/>
  <c r="F18" i="9"/>
  <c r="F10" i="9"/>
  <c r="F9" i="9"/>
  <c r="E42" i="12"/>
  <c r="E41" i="12"/>
  <c r="E22" i="12"/>
  <c r="E21" i="12"/>
  <c r="E23" i="12" l="1"/>
  <c r="E43" i="12"/>
  <c r="E11" i="11"/>
  <c r="F20" i="9"/>
  <c r="E7" i="14"/>
  <c r="F13" i="12"/>
  <c r="F11" i="9"/>
  <c r="E23" i="11"/>
  <c r="D13" i="5" l="1"/>
  <c r="J13" i="5" s="1"/>
  <c r="J15" i="5" s="1"/>
  <c r="D15" i="5" l="1"/>
</calcChain>
</file>

<file path=xl/sharedStrings.xml><?xml version="1.0" encoding="utf-8"?>
<sst xmlns="http://schemas.openxmlformats.org/spreadsheetml/2006/main" count="1051" uniqueCount="359">
  <si>
    <t>Наименование показателя</t>
  </si>
  <si>
    <t>из них:</t>
  </si>
  <si>
    <t>в том числе:</t>
  </si>
  <si>
    <t>Показатели по поступлениям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</si>
  <si>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</si>
  <si>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</si>
  <si>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</si>
  <si>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</si>
  <si>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</si>
  <si>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</si>
  <si>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</si>
  <si>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</si>
  <si>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</si>
  <si>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</si>
  <si>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</si>
  <si>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</si>
  <si>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</si>
  <si>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</si>
  <si>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</si>
  <si>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</si>
  <si>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</si>
  <si>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</si>
  <si>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</si>
  <si>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</si>
  <si>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всего:</t>
  </si>
  <si>
    <t>уплату налогов, сборов и иных платежей, всего: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</si>
  <si>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</si>
  <si>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</si>
  <si>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</si>
  <si>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</si>
  <si>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</si>
  <si>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</si>
  <si>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</si>
  <si>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</si>
  <si>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</si>
  <si>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</si>
  <si>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</si>
  <si>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</t>
  </si>
  <si>
    <t>Показатели выплат по расходам</t>
  </si>
  <si>
    <t>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</si>
  <si>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</si>
  <si>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</si>
  <si>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</si>
  <si>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</si>
  <si>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</si>
  <si>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</si>
  <si>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</si>
  <si>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</si>
  <si>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Таблица 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</si>
  <si>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</si>
  <si>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</si>
  <si>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</si>
  <si>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</si>
  <si>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</si>
  <si>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</si>
  <si>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</si>
  <si>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</si>
  <si>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</si>
  <si>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</si>
  <si>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</si>
  <si>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</si>
  <si>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Приложение N 1 </t>
  </si>
  <si>
    <t>Распределение показателей плана финансово-хозяйственной</t>
  </si>
  <si>
    <t>деятельности по источникам бюджетного финансирования,</t>
  </si>
  <si>
    <t>кодам бюджетной классификации и типам средств</t>
  </si>
  <si>
    <t>Наименование подстатей КОСГУ</t>
  </si>
  <si>
    <t>КОСГУ</t>
  </si>
  <si>
    <t>Код типа средств</t>
  </si>
  <si>
    <t>Очередной финансовый год</t>
  </si>
  <si>
    <t>Плановый период</t>
  </si>
  <si>
    <t>Код подстатьи</t>
  </si>
  <si>
    <t>КВР</t>
  </si>
  <si>
    <t>Всего</t>
  </si>
  <si>
    <t>1-й год планового периода</t>
  </si>
  <si>
    <t>2-й год планового периода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</si>
  <si>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</si>
  <si>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</si>
  <si>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</si>
  <si>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</si>
  <si>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</si>
  <si>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</si>
  <si>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</si>
  <si>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</si>
  <si>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</si>
  <si>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</si>
  <si>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</si>
  <si>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 по п. 1</t>
  </si>
  <si>
    <t>Распределение средств от приносящей доход деятельности</t>
  </si>
  <si>
    <t>по показателям плана финансово-хозяйственной деятельности,</t>
  </si>
  <si>
    <t>Итого</t>
  </si>
  <si>
    <t xml:space="preserve">Приложение № 2 </t>
  </si>
  <si>
    <t>к плану финансово-хозяйственной деятельности ГБУ НСО «ЦЗИ НСО», подведомственного  департаменту информатизации и развития телекоммуникационных  технологий Новосибирской области</t>
  </si>
  <si>
    <t>Расчеты (обоснования) к плану финансово-хозяйственной</t>
  </si>
  <si>
    <t>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</si>
  <si>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</si>
  <si>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 111______________________________________</t>
  </si>
  <si>
    <t>Источник финансового обеспечения 04_________________________</t>
  </si>
  <si>
    <t>N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</si>
  <si>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</si>
  <si>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</si>
  <si>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</si>
  <si>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</si>
  <si>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</si>
  <si>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</si>
  <si>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</si>
  <si>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</si>
  <si>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х</t>
  </si>
  <si>
    <t>Код видов расходов 112______________________________________</t>
  </si>
  <si>
    <t>1.2. Расчеты (обоснования) выплат персоналу</t>
  </si>
  <si>
    <t>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</si>
  <si>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</si>
  <si>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</si>
  <si>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</si>
  <si>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</si>
  <si>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</si>
  <si>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проезд</t>
  </si>
  <si>
    <t>суточные</t>
  </si>
  <si>
    <t>1.3. Расчеты (обоснования) выплат</t>
  </si>
  <si>
    <t>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</si>
  <si>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</si>
  <si>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</si>
  <si>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</si>
  <si>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Код видов расходов 119______________________________________</t>
  </si>
  <si>
    <t>1.4. Расчеты (обоснования) страховых взносов на обязательное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</si>
  <si>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</si>
  <si>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</si>
  <si>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>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</si>
  <si>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</si>
  <si>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</si>
  <si>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</si>
  <si>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1.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</si>
  <si>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</si>
  <si>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</si>
  <si>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</si>
  <si>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</si>
  <si>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</si>
  <si>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</si>
  <si>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</si>
  <si>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2.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</si>
  <si>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</si>
  <si>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</si>
  <si>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</si>
  <si>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</si>
  <si>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</si>
  <si>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</si>
  <si>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</si>
  <si>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</si>
  <si>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0,__% &lt;*&gt;</t>
  </si>
  <si>
    <t>2.5.</t>
  </si>
  <si>
    <t>3.</t>
  </si>
  <si>
    <t>Страховые взносы в Федеральный фонд обязательного медицинского страхования, всего (по ставке 5,1%)</t>
  </si>
  <si>
    <t>--------------------------------</t>
  </si>
  <si>
    <t>&lt;*&gt;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 ("Собрание законодательства Российской Федерации", 2005, N 52, ст. 5592; 2015, N 51, ст. 7233).</t>
  </si>
  <si>
    <t>2. Расчеты (обоснования) расходов на социальные</t>
  </si>
  <si>
    <t>и иные выплаты населению</t>
  </si>
  <si>
    <t>Код видов расходов _________________________________________</t>
  </si>
  <si>
    <t>Источник финансового обеспечения ___________________________</t>
  </si>
  <si>
    <t>Размер одной выплаты, руб.</t>
  </si>
  <si>
    <t>Количество выплат в год</t>
  </si>
  <si>
    <t>Общая сумма выплат, руб. (гр. 3 x гр. 4)</t>
  </si>
  <si>
    <t>3. Расчет (обоснование) расходов на уплату</t>
  </si>
  <si>
    <t>налогов, сборов и иных платежей</t>
  </si>
  <si>
    <t>Код видов расходов 852_________________________________________</t>
  </si>
  <si>
    <t>Источник финансового обеспечения 04      _________________________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</si>
  <si>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</si>
  <si>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</si>
  <si>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</si>
  <si>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3.1. Расчет (обоснование) расходов на уплату</t>
  </si>
  <si>
    <t>Код видов расходов 853_________________________________________</t>
  </si>
  <si>
    <t>5. Расчет (обоснование) прочих расходов (кроме</t>
  </si>
  <si>
    <t>расходов на закупку товаров, работ, услуг)</t>
  </si>
  <si>
    <t>6. Расчет (обоснование) расходов</t>
  </si>
  <si>
    <t>на закупку товаров, работ, услуг</t>
  </si>
  <si>
    <t>Код видов расходов 244________________________________________</t>
  </si>
  <si>
    <t>Источник финансового обеспечения 04___________________________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</si>
  <si>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</si>
  <si>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</si>
  <si>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</si>
  <si>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</si>
  <si>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</t>
  </si>
  <si>
    <t>на оплату транспортных услуг</t>
  </si>
  <si>
    <t>Количество услуг перевозки</t>
  </si>
  <si>
    <t>Цена услуги перевозки, руб.</t>
  </si>
  <si>
    <t>Сумма, руб.</t>
  </si>
  <si>
    <t>(гр. 3 x гр. 4)</t>
  </si>
  <si>
    <t>6.3. Расчет (обоснование) расходов</t>
  </si>
  <si>
    <t>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</si>
  <si>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</si>
  <si>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</si>
  <si>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</si>
  <si>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</si>
  <si>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6.4. Расчет (обоснование) расходов</t>
  </si>
  <si>
    <t>на оплату аренды имущества</t>
  </si>
  <si>
    <t>Количество</t>
  </si>
  <si>
    <t>Ставка арендной платы</t>
  </si>
  <si>
    <t>Стоимость с учетом НДС, руб.</t>
  </si>
  <si>
    <t>6.5. Расчет (обоснование) расходов на оплату</t>
  </si>
  <si>
    <t>работ, услуг по содержанию имущества</t>
  </si>
  <si>
    <t>Объект</t>
  </si>
  <si>
    <t>Количество работ (услуг)</t>
  </si>
  <si>
    <t>Стоимость работ (услуг), руб.</t>
  </si>
  <si>
    <t>6.6. Расчет (обоснование) расходов</t>
  </si>
  <si>
    <t>Количество договоров</t>
  </si>
  <si>
    <t>Стоимость услуги, руб.</t>
  </si>
  <si>
    <t>6.7. Расчет (обоснование) расходов на приобретение</t>
  </si>
  <si>
    <t>основных средств, материальных запасов</t>
  </si>
  <si>
    <t>Средняя стоимость, руб.</t>
  </si>
  <si>
    <t>Сумма, руб. (гр. 2 x гр. 3)</t>
  </si>
  <si>
    <t>прочие выплаты</t>
  </si>
  <si>
    <t>начисления на выплаты по оплате труда</t>
  </si>
  <si>
    <t xml:space="preserve">оплата труда </t>
  </si>
  <si>
    <t>прочие расходы (гос.пошлины)</t>
  </si>
  <si>
    <t>прочие платежы в бюджет</t>
  </si>
  <si>
    <t xml:space="preserve">1.1. Расчеты (обоснования) расходов на оплату труда </t>
  </si>
  <si>
    <t>КРКС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</si>
  <si>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</si>
  <si>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</si>
  <si>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</si>
  <si>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</si>
  <si>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</si>
  <si>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Код субсидии</t>
  </si>
  <si>
    <t>стр.200=стр.400</t>
  </si>
  <si>
    <t>стр.400=стр300+стр.500</t>
  </si>
  <si>
    <t>КФО 4                               340</t>
  </si>
  <si>
    <t xml:space="preserve">к Плану финансово-хозяйственной деятельности </t>
  </si>
  <si>
    <t xml:space="preserve">к плану финансово-хозяйственной деятельности </t>
  </si>
  <si>
    <t>уплата земельного и налога на имущество</t>
  </si>
  <si>
    <t>транспортные услуги</t>
  </si>
  <si>
    <t>увеличение стоимости основных средств</t>
  </si>
  <si>
    <t>на 2020 г. 1-й год планового периода</t>
  </si>
  <si>
    <t>0001.</t>
  </si>
  <si>
    <t>Педагогические работники</t>
  </si>
  <si>
    <t>Фонд оплаты труда в год, руб. (гр. 3 x гр. 4 x гр.8 x 12</t>
  </si>
  <si>
    <t>Воспитатели</t>
  </si>
  <si>
    <t>АУП, прочие работники</t>
  </si>
  <si>
    <t>Прочий педагогический персонал</t>
  </si>
  <si>
    <t>Источник финансового обеспечения 04 Бюджет</t>
  </si>
  <si>
    <t>Код видов расходов 340</t>
  </si>
  <si>
    <t>Источник финансового обеспечения  Бюджет</t>
  </si>
  <si>
    <t>Академическая стипендия</t>
  </si>
  <si>
    <t>Социальная стипендия</t>
  </si>
  <si>
    <t>Код видов расходов 851_________________________________________</t>
  </si>
  <si>
    <t>Налог на имущество</t>
  </si>
  <si>
    <t>Земельный налог</t>
  </si>
  <si>
    <t>Источник финансового обеспечения 04      Бюджет</t>
  </si>
  <si>
    <t>Транспортный налог</t>
  </si>
  <si>
    <t>Гос.пошлина</t>
  </si>
  <si>
    <t>Абонентская плата</t>
  </si>
  <si>
    <t>Интернет</t>
  </si>
  <si>
    <t>Отопление</t>
  </si>
  <si>
    <t>Эл.энергия</t>
  </si>
  <si>
    <t>колледж, общежитие</t>
  </si>
  <si>
    <t>Дератизация, дезинсекция</t>
  </si>
  <si>
    <t>Тех.обслуживание приборов учета</t>
  </si>
  <si>
    <t>на оплату прочих работ, услуг Бюджет</t>
  </si>
  <si>
    <t>Охрана помещений</t>
  </si>
  <si>
    <t>Медицинское освидетельствование</t>
  </si>
  <si>
    <t>Хоз.товары</t>
  </si>
  <si>
    <t>Расходные материалы для учебных целей</t>
  </si>
  <si>
    <t>Источник финансового обеспечения 02 Иная, приносящая доход деятельность</t>
  </si>
  <si>
    <t>Источник финансового обеспечения 02      Иная, приносящая доход деятельность</t>
  </si>
  <si>
    <t>Штрафы</t>
  </si>
  <si>
    <t>Услуги такси</t>
  </si>
  <si>
    <t>общежитие</t>
  </si>
  <si>
    <t>Ремонт компьютерной, копировальной техники и кухонного оборудования</t>
  </si>
  <si>
    <t>общежитие, колледж</t>
  </si>
  <si>
    <t>колледж</t>
  </si>
  <si>
    <t>Обслуживание пожарной и охранной сигнализации</t>
  </si>
  <si>
    <t>Обслуживание холодильного оборудования</t>
  </si>
  <si>
    <t>Химчистка</t>
  </si>
  <si>
    <t>02 Иная, приносящая доход деятельность</t>
  </si>
  <si>
    <t>Повышение квалификации</t>
  </si>
  <si>
    <t>Услуги по утилизации</t>
  </si>
  <si>
    <t>Услуги по оценке</t>
  </si>
  <si>
    <t>Перезарядка огнетушителей</t>
  </si>
  <si>
    <t>Производственный контроль</t>
  </si>
  <si>
    <t>Размещение рекламы</t>
  </si>
  <si>
    <t>КФО 2                               310</t>
  </si>
  <si>
    <t>КФО 2</t>
  </si>
  <si>
    <t>ГСМ</t>
  </si>
  <si>
    <t>Расходные материалы  и запчасти для множительной и копировальной техники</t>
  </si>
  <si>
    <t>Продукты питания</t>
  </si>
  <si>
    <t>Источник финансового обеспечения  Иная, приносящая доход деятельность</t>
  </si>
  <si>
    <t>на оплату прочих работ, услуг Иная, приносящая доход деятельность</t>
  </si>
  <si>
    <t>Директор</t>
  </si>
  <si>
    <t>С.Г.Аверьяскин</t>
  </si>
  <si>
    <t>исполнитель</t>
  </si>
  <si>
    <t>Е.А.Никифорова</t>
  </si>
  <si>
    <t>экономист</t>
  </si>
  <si>
    <t>136.06.0001</t>
  </si>
  <si>
    <r>
      <t>1. Расходы за счет субсидии на возмещение нормативных затрат, связанных с оказанием в соответствии с государственным заданием государственных услуг (выполнением работ), КБК по соглашению о предоставлении субсидии:</t>
    </r>
    <r>
      <rPr>
        <b/>
        <u/>
        <sz val="11"/>
        <color theme="1"/>
        <rFont val="Times New Roman"/>
        <family val="1"/>
        <charset val="204"/>
      </rPr>
      <t xml:space="preserve">КФО 4 т.с.136.06.0001 </t>
    </r>
  </si>
  <si>
    <t>04.02.01</t>
  </si>
  <si>
    <t>136.06.0003</t>
  </si>
  <si>
    <t>11.00.00</t>
  </si>
  <si>
    <t>136.06.0007</t>
  </si>
  <si>
    <r>
      <rPr>
        <b/>
        <sz val="11"/>
        <color theme="1"/>
        <rFont val="Times New Roman"/>
        <family val="1"/>
        <charset val="204"/>
      </rPr>
      <t xml:space="preserve">2.Расходы за счет субсидии на иные цели  </t>
    </r>
    <r>
      <rPr>
        <b/>
        <u/>
        <sz val="11"/>
        <color theme="1"/>
        <rFont val="Times New Roman"/>
        <family val="1"/>
        <charset val="204"/>
      </rPr>
      <t>КФО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5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т.с.11.00.00</t>
    </r>
  </si>
  <si>
    <t>04.02.02.</t>
  </si>
  <si>
    <t>Расходы из средств приносящей доход деятельности (по коду вида дохода КВД) тип средств 04.02.02.</t>
  </si>
  <si>
    <t>доходы от оказания платных услуг ( работ)</t>
  </si>
  <si>
    <t>доходы по условным арендным платежам</t>
  </si>
  <si>
    <t>Главный бухгалтер</t>
  </si>
  <si>
    <t>136.06.0009</t>
  </si>
  <si>
    <t>136.06.0010</t>
  </si>
  <si>
    <t>Источник финансового обеспечения 05 Иные субсидии</t>
  </si>
  <si>
    <t>Фонд оплаты труда в год, руб. (гр. 3 x гр. 4 x гр.8 x 2</t>
  </si>
  <si>
    <t>Источник финансового обеспечения 05  Иные субсидии</t>
  </si>
  <si>
    <t>Ремонт помещений на 2 и 3 этаже общежития</t>
  </si>
  <si>
    <t xml:space="preserve"> общежитие</t>
  </si>
  <si>
    <t>КФО 5</t>
  </si>
  <si>
    <t>КФО 5                             310</t>
  </si>
  <si>
    <t>СПРАВОЧНО</t>
  </si>
  <si>
    <t xml:space="preserve"> </t>
  </si>
  <si>
    <t>Источник финансового обеспечения 5 Иные субсидии</t>
  </si>
  <si>
    <t>на оплату прочих работ, услуг  5 Иные субсидии</t>
  </si>
  <si>
    <t xml:space="preserve">Таблица 2.1 </t>
  </si>
  <si>
    <t>Почтовые расходы</t>
  </si>
  <si>
    <t>Выполнение работ по ямочному ремонту территории колледжа</t>
  </si>
  <si>
    <t>учебный корпус</t>
  </si>
  <si>
    <t>Ремонт комнат на 4 этаже общежития</t>
  </si>
  <si>
    <t>прочая закупка материальных запасов (медали)</t>
  </si>
  <si>
    <t>И.А.Ворон-Ковалевская</t>
  </si>
  <si>
    <t>возмещение мед.осмотра</t>
  </si>
  <si>
    <t>Выбросы в атмосферу</t>
  </si>
  <si>
    <t>Код видов расходов 831_________________________________________</t>
  </si>
  <si>
    <t>Пени, судебные издержки</t>
  </si>
  <si>
    <t>Вывоз снега, мусора</t>
  </si>
  <si>
    <t>И.А.Ворон-ковалевская</t>
  </si>
  <si>
    <t>Код видов расходов 296 (244) Прочая закупка</t>
  </si>
  <si>
    <t>Внесены изменения по увеличению остатка на начало на  318 руб. по внебюджету и увеличение 212 на 318 руб.    Уменьшение по 340 питание м/о на 178 844 руб., изменения КВР по 290 по иной приносящей доход деятельности
 Увеличению по 212 + 50598,по  225+1000000 ремонт комнат в общежии, изменения по ВБ., увеличение 212,226, уменьшение по 225. Внесены изменения по иной, внебюджетной деятельности доходной и расходной частей.                            Внесены изменения по субсидии на гос.задание, увеличении стастьи 211 и 213 и уменьшение по статьям 221,223,296,291.Уменьшение по КОСГУ 226 на 30500 руб, по иным субсидиям (модернизация)</t>
  </si>
  <si>
    <t>на 2019 г. очередной финансовый год</t>
  </si>
  <si>
    <t>на 2021 г. 2-й год планового периода</t>
  </si>
  <si>
    <t>на 2021 г. 1-й год планового периода</t>
  </si>
  <si>
    <t>на 2019 г.</t>
  </si>
  <si>
    <t>и выплатам учреждения 2019 г.</t>
  </si>
  <si>
    <t xml:space="preserve">госпошлины </t>
  </si>
  <si>
    <t>Вода и водоотведение</t>
  </si>
  <si>
    <t>Ремонт помещений</t>
  </si>
  <si>
    <t>Обслуживание кнопки</t>
  </si>
  <si>
    <t>Водоснабжение и водоотведение</t>
  </si>
  <si>
    <t>Энергоэффективный контракт</t>
  </si>
  <si>
    <t>Вывоз мусора и снега</t>
  </si>
  <si>
    <t>Обслуживание систем пожарной сигнализации</t>
  </si>
  <si>
    <t>Дезинфекция матрасов</t>
  </si>
  <si>
    <t>Обслуживание 1С</t>
  </si>
  <si>
    <t>Оргвзнос</t>
  </si>
  <si>
    <t>Спецоценка</t>
  </si>
  <si>
    <t>Изготовление бланков</t>
  </si>
  <si>
    <t>Продление ключей</t>
  </si>
  <si>
    <t>Услуги по обработке фискальных данных</t>
  </si>
  <si>
    <t>Эквайринг</t>
  </si>
  <si>
    <t>Продление хостинга сайта</t>
  </si>
  <si>
    <t>Услуги по разработке по экологии</t>
  </si>
  <si>
    <t>Услуги по приему передаче документов</t>
  </si>
  <si>
    <t>Шкаф для документов</t>
  </si>
  <si>
    <t>Цветной принтер</t>
  </si>
  <si>
    <t>Сканер</t>
  </si>
  <si>
    <t>Строительные товары</t>
  </si>
  <si>
    <t>Аптечки</t>
  </si>
  <si>
    <t>социальные пособия и компенсации персоналу в денежной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</si>
</sst>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₽"/>
    <numFmt numFmtId="165" formatCode="#,##0\ _₽"/>
    <numFmt numFmtId="166" formatCode="#,##0.00\ &quot;₽&quot;"/>
    <numFmt numFmtId="167" formatCode="#,##0.0\ _₽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0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1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1" fillId="0" borderId="3" xfId="0" applyFont="1" applyBorder="1" applyAlignment="1">
      <alignment vertical="center" wrapText="1" shrinkToFit="1"/>
    </xf>
    <xf numFmtId="0" fontId="1" fillId="0" borderId="7" xfId="0" applyFont="1" applyBorder="1" applyAlignment="1">
      <alignment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justify" vertical="center"/>
    </xf>
    <xf numFmtId="0" fontId="4" fillId="0" borderId="3" xfId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right" vertical="center" indent="15"/>
    </xf>
    <xf numFmtId="0" fontId="1" fillId="0" borderId="0" xfId="0" applyFont="1" applyAlignment="1">
      <alignment horizontal="left" vertical="center" wrapText="1" indent="15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1" fillId="0" borderId="15" xfId="0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6" xfId="1" applyBorder="1" applyAlignment="1">
      <alignment vertical="center" wrapText="1"/>
    </xf>
    <xf numFmtId="165" fontId="1" fillId="0" borderId="6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left" vertical="center" wrapText="1"/>
    </xf>
    <xf numFmtId="165" fontId="1" fillId="4" borderId="6" xfId="0" applyNumberFormat="1" applyFont="1" applyFill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 wrapText="1"/>
    </xf>
    <xf numFmtId="165" fontId="1" fillId="4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0" fontId="0" fillId="0" borderId="0" xfId="0" applyNumberFormat="1"/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4" fontId="0" fillId="0" borderId="0" xfId="0" applyNumberFormat="1"/>
    <xf numFmtId="4" fontId="1" fillId="0" borderId="6" xfId="0" applyNumberFormat="1" applyFont="1" applyBorder="1" applyAlignment="1">
      <alignment horizontal="left" vertical="center" wrapText="1"/>
    </xf>
    <xf numFmtId="4" fontId="1" fillId="4" borderId="6" xfId="0" applyNumberFormat="1" applyFont="1" applyFill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shrinkToFit="1"/>
    </xf>
    <xf numFmtId="0" fontId="1" fillId="5" borderId="3" xfId="0" applyFont="1" applyFill="1" applyBorder="1" applyAlignment="1">
      <alignment vertical="center" wrapText="1" shrinkToFit="1"/>
    </xf>
    <xf numFmtId="0" fontId="1" fillId="5" borderId="6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shrinkToFit="1"/>
    </xf>
    <xf numFmtId="0" fontId="1" fillId="0" borderId="3" xfId="0" applyFont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center" vertical="center" wrapText="1"/>
    </xf>
    <xf numFmtId="164" fontId="8" fillId="6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4" borderId="15" xfId="0" applyNumberFormat="1" applyFont="1" applyFill="1" applyBorder="1" applyAlignment="1">
      <alignment vertical="center" wrapText="1"/>
    </xf>
    <xf numFmtId="3" fontId="0" fillId="0" borderId="0" xfId="0" applyNumberFormat="1"/>
    <xf numFmtId="49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/>
    <xf numFmtId="4" fontId="1" fillId="0" borderId="6" xfId="0" applyNumberFormat="1" applyFont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64" fontId="1" fillId="6" borderId="6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vertical="center" wrapText="1" shrinkToFit="1"/>
    </xf>
    <xf numFmtId="0" fontId="1" fillId="0" borderId="6" xfId="0" applyFont="1" applyBorder="1" applyAlignment="1">
      <alignment horizontal="center" vertical="center" shrinkToFit="1"/>
    </xf>
    <xf numFmtId="4" fontId="8" fillId="0" borderId="0" xfId="0" applyNumberFormat="1" applyFont="1" applyAlignment="1">
      <alignment horizontal="left"/>
    </xf>
    <xf numFmtId="0" fontId="1" fillId="5" borderId="6" xfId="0" applyFont="1" applyFill="1" applyBorder="1" applyAlignment="1">
      <alignment horizontal="left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4" fontId="0" fillId="7" borderId="0" xfId="0" applyNumberFormat="1" applyFill="1"/>
    <xf numFmtId="0" fontId="0" fillId="7" borderId="0" xfId="0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center" vertical="center" wrapText="1"/>
    </xf>
    <xf numFmtId="166" fontId="1" fillId="4" borderId="0" xfId="0" applyNumberFormat="1" applyFont="1" applyFill="1" applyBorder="1" applyAlignment="1">
      <alignment vertical="center" wrapText="1"/>
    </xf>
    <xf numFmtId="3" fontId="0" fillId="0" borderId="0" xfId="0" applyNumberFormat="1" applyBorder="1"/>
    <xf numFmtId="0" fontId="1" fillId="4" borderId="15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vertical="center" wrapText="1"/>
    </xf>
    <xf numFmtId="1" fontId="1" fillId="4" borderId="6" xfId="0" applyNumberFormat="1" applyFont="1" applyFill="1" applyBorder="1" applyAlignment="1">
      <alignment vertical="center" wrapText="1"/>
    </xf>
    <xf numFmtId="3" fontId="1" fillId="4" borderId="6" xfId="0" applyNumberFormat="1" applyFont="1" applyFill="1" applyBorder="1" applyAlignment="1">
      <alignment vertical="center" wrapText="1"/>
    </xf>
    <xf numFmtId="0" fontId="1" fillId="6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/>
    <xf numFmtId="164" fontId="3" fillId="0" borderId="0" xfId="0" applyNumberFormat="1" applyFont="1"/>
    <xf numFmtId="14" fontId="1" fillId="0" borderId="6" xfId="0" applyNumberFormat="1" applyFont="1" applyBorder="1" applyAlignment="1">
      <alignment vertical="center" wrapText="1"/>
    </xf>
    <xf numFmtId="0" fontId="1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/>
    <xf numFmtId="0" fontId="1" fillId="0" borderId="6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vertical="center" shrinkToFi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164" fontId="3" fillId="0" borderId="6" xfId="0" applyNumberFormat="1" applyFont="1" applyBorder="1" applyAlignment="1">
      <alignment horizontal="left" vertical="center" shrinkToFit="1"/>
    </xf>
    <xf numFmtId="0" fontId="3" fillId="5" borderId="6" xfId="0" applyFont="1" applyFill="1" applyBorder="1" applyAlignment="1">
      <alignment horizontal="left" vertical="center" shrinkToFit="1"/>
    </xf>
    <xf numFmtId="164" fontId="3" fillId="5" borderId="6" xfId="0" applyNumberFormat="1" applyFont="1" applyFill="1" applyBorder="1" applyAlignment="1">
      <alignment horizontal="left" vertical="center" shrinkToFi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4" borderId="6" xfId="0" applyNumberFormat="1" applyFont="1" applyFill="1" applyBorder="1" applyAlignment="1">
      <alignment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right" vertical="center" wrapText="1"/>
    </xf>
    <xf numFmtId="0" fontId="15" fillId="4" borderId="6" xfId="0" applyFont="1" applyFill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 wrapText="1"/>
    </xf>
    <xf numFmtId="167" fontId="1" fillId="4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shrinkToFit="1"/>
    </xf>
    <xf numFmtId="164" fontId="3" fillId="0" borderId="6" xfId="0" applyNumberFormat="1" applyFont="1" applyBorder="1" applyAlignment="1">
      <alignment horizontal="left" shrinkToFit="1"/>
    </xf>
    <xf numFmtId="0" fontId="1" fillId="0" borderId="19" xfId="0" applyFont="1" applyBorder="1" applyAlignment="1">
      <alignment vertical="center" wrapText="1" shrinkToFit="1"/>
    </xf>
    <xf numFmtId="0" fontId="1" fillId="0" borderId="12" xfId="0" applyFont="1" applyBorder="1" applyAlignment="1">
      <alignment vertical="center" wrapText="1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wrapText="1" shrinkToFit="1"/>
    </xf>
    <xf numFmtId="0" fontId="1" fillId="5" borderId="3" xfId="0" applyFont="1" applyFill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164" fontId="3" fillId="0" borderId="2" xfId="0" applyNumberFormat="1" applyFont="1" applyBorder="1" applyAlignment="1">
      <alignment horizontal="left" vertical="center" shrinkToFit="1"/>
    </xf>
    <xf numFmtId="164" fontId="3" fillId="0" borderId="3" xfId="0" applyNumberFormat="1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shrinkToFit="1"/>
    </xf>
    <xf numFmtId="0" fontId="1" fillId="0" borderId="6" xfId="0" applyFont="1" applyBorder="1" applyAlignment="1">
      <alignment horizontal="left" shrinkToFit="1"/>
    </xf>
    <xf numFmtId="164" fontId="3" fillId="0" borderId="2" xfId="0" applyNumberFormat="1" applyFont="1" applyBorder="1" applyAlignment="1">
      <alignment horizontal="left" shrinkToFit="1"/>
    </xf>
    <xf numFmtId="164" fontId="3" fillId="0" borderId="3" xfId="0" applyNumberFormat="1" applyFont="1" applyBorder="1" applyAlignment="1">
      <alignment horizontal="left" shrinkToFit="1"/>
    </xf>
    <xf numFmtId="0" fontId="1" fillId="0" borderId="15" xfId="0" applyFont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3" xfId="0" applyFont="1" applyFill="1" applyBorder="1" applyAlignment="1">
      <alignment horizontal="left" vertical="center" shrinkToFit="1"/>
    </xf>
    <xf numFmtId="164" fontId="3" fillId="5" borderId="2" xfId="0" applyNumberFormat="1" applyFont="1" applyFill="1" applyBorder="1" applyAlignment="1">
      <alignment horizontal="left" vertical="center" shrinkToFit="1"/>
    </xf>
    <xf numFmtId="164" fontId="3" fillId="5" borderId="3" xfId="0" applyNumberFormat="1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3" fillId="5" borderId="3" xfId="0" applyFont="1" applyFill="1" applyBorder="1" applyAlignment="1">
      <alignment horizontal="left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2" xfId="1" applyBorder="1" applyAlignment="1">
      <alignment horizontal="center" vertical="center" wrapText="1" shrinkToFit="1"/>
    </xf>
    <xf numFmtId="0" fontId="4" fillId="0" borderId="3" xfId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3" xfId="1" applyBorder="1" applyAlignment="1">
      <alignment horizontal="center" vertical="center" wrapText="1"/>
    </xf>
    <xf numFmtId="0" fontId="4" fillId="0" borderId="14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0" fillId="0" borderId="19" xfId="0" applyBorder="1" applyAlignment="1"/>
    <xf numFmtId="0" fontId="0" fillId="0" borderId="12" xfId="0" applyBorder="1" applyAlignment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4" borderId="16" xfId="0" applyFont="1" applyFill="1" applyBorder="1" applyAlignment="1">
      <alignment horizontal="right"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4" fillId="0" borderId="0" xfId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consultantplus://offline/ref=B009EB6415ED2D138B8EFDBE8CE347D2ED1A5E7BE592F4DCC65AD16Eg3yDJ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consultantplus://offline/ref=B009EB6415ED2D138B8EFDBE8CE347D2ED1A5E7BE592F4DCC65AD16Eg3yDJ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consultantplus://offline/ref=B009EB6415ED2D138B8EFDBE8CE347D2ED1A5E7BE592F4DCC65AD16Eg3yDJ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B009EB6415ED2D138B8EFDBE8CE347D2EA1C5A7EE69CA9D6CE03DD6C3Ag8y2J" TargetMode="External"/><Relationship Id="rId1" Type="http://schemas.openxmlformats.org/officeDocument/2006/relationships/hyperlink" Target="consultantplus://offline/ref=B009EB6415ED2D138B8EFDBE8CE347D2EA1D5D7DE191A9D6CE03DD6C3Ag8y2J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B009EB6415ED2D138B8EFDBE8CE347D2EA1C587AE09EA9D6CE03DD6C3Ag8y2J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A13" zoomScale="84" zoomScaleNormal="69" zoomScaleSheetLayoutView="84" workbookViewId="0">
      <selection activeCell="F36" sqref="F36"/>
    </sheetView>
  </sheetViews>
  <sheetFormatPr defaultRowHeight="15" x14ac:dyDescent="0.25"/>
  <cols>
    <col min="1" max="1" width="66" customWidth="1"/>
    <col min="2" max="2" width="9.140625" customWidth="1"/>
    <col min="4" max="4" width="15.5703125" customWidth="1"/>
    <col min="5" max="5" width="18.5703125" customWidth="1"/>
    <col min="6" max="6" width="18.42578125" customWidth="1"/>
    <col min="9" max="9" width="17.7109375" customWidth="1"/>
    <col min="10" max="10" width="14.85546875" customWidth="1"/>
    <col min="11" max="11" width="0.140625" customWidth="1"/>
    <col min="12" max="12" width="8.7109375" hidden="1" customWidth="1"/>
    <col min="13" max="13" width="13.140625" hidden="1" customWidth="1"/>
    <col min="14" max="14" width="8.7109375" hidden="1" customWidth="1"/>
    <col min="15" max="15" width="14.140625" hidden="1" customWidth="1"/>
  </cols>
  <sheetData>
    <row r="1" spans="1:12" x14ac:dyDescent="0.25">
      <c r="A1" s="13"/>
      <c r="J1" t="s">
        <v>37</v>
      </c>
    </row>
    <row r="2" spans="1:12" x14ac:dyDescent="0.25">
      <c r="A2" s="1"/>
    </row>
    <row r="3" spans="1:12" x14ac:dyDescent="0.25">
      <c r="A3" s="227" t="s">
        <v>3</v>
      </c>
      <c r="B3" s="227"/>
      <c r="C3" s="227"/>
      <c r="D3" s="227"/>
      <c r="E3" s="227"/>
      <c r="F3" s="227"/>
      <c r="G3" s="227"/>
      <c r="H3" s="227"/>
      <c r="I3" s="227"/>
    </row>
    <row r="4" spans="1:12" x14ac:dyDescent="0.25">
      <c r="A4" s="227" t="s">
        <v>333</v>
      </c>
      <c r="B4" s="227"/>
      <c r="C4" s="227"/>
      <c r="D4" s="227"/>
      <c r="E4" s="227"/>
      <c r="F4" s="227"/>
      <c r="G4" s="227"/>
      <c r="H4" s="227"/>
      <c r="I4" s="227"/>
    </row>
    <row r="5" spans="1:12" x14ac:dyDescent="0.25">
      <c r="A5" s="228"/>
      <c r="B5" s="228"/>
      <c r="C5" s="228"/>
      <c r="D5" s="228"/>
      <c r="E5" s="228"/>
      <c r="F5" s="228"/>
      <c r="G5" s="228"/>
      <c r="H5" s="228"/>
      <c r="I5" s="228"/>
    </row>
    <row r="6" spans="1:12" ht="15.75" thickBot="1" x14ac:dyDescent="0.3">
      <c r="A6" s="1"/>
    </row>
    <row r="7" spans="1:12" ht="57" customHeight="1" x14ac:dyDescent="0.25">
      <c r="A7" s="229" t="s">
        <v>0</v>
      </c>
      <c r="B7" s="229" t="s">
        <v>4</v>
      </c>
      <c r="C7" s="247" t="s">
        <v>5</v>
      </c>
      <c r="D7" s="250" t="s">
        <v>6</v>
      </c>
      <c r="E7" s="251"/>
      <c r="F7" s="251"/>
      <c r="G7" s="251"/>
      <c r="H7" s="251"/>
      <c r="I7" s="251"/>
      <c r="J7" s="252"/>
    </row>
    <row r="8" spans="1:12" ht="15.75" thickBot="1" x14ac:dyDescent="0.3">
      <c r="A8" s="246"/>
      <c r="B8" s="246"/>
      <c r="C8" s="248"/>
      <c r="D8" s="253" t="s">
        <v>7</v>
      </c>
      <c r="E8" s="254"/>
      <c r="F8" s="254"/>
      <c r="G8" s="254"/>
      <c r="H8" s="254"/>
      <c r="I8" s="254"/>
      <c r="J8" s="255"/>
    </row>
    <row r="9" spans="1:12" ht="15.75" thickBot="1" x14ac:dyDescent="0.3">
      <c r="A9" s="246"/>
      <c r="B9" s="246"/>
      <c r="C9" s="248"/>
      <c r="D9" s="229" t="s">
        <v>8</v>
      </c>
      <c r="E9" s="256" t="s">
        <v>2</v>
      </c>
      <c r="F9" s="257"/>
      <c r="G9" s="257"/>
      <c r="H9" s="257"/>
      <c r="I9" s="257"/>
      <c r="J9" s="258"/>
    </row>
    <row r="10" spans="1:12" ht="254.25" customHeight="1" thickBot="1" x14ac:dyDescent="0.3">
      <c r="A10" s="246"/>
      <c r="B10" s="246"/>
      <c r="C10" s="248"/>
      <c r="D10" s="246"/>
      <c r="E10" s="247" t="s">
        <v>9</v>
      </c>
      <c r="F10" s="259" t="s">
        <v>10</v>
      </c>
      <c r="G10" s="247" t="s">
        <v>11</v>
      </c>
      <c r="H10" s="247" t="s">
        <v>12</v>
      </c>
      <c r="I10" s="261" t="s">
        <v>13</v>
      </c>
      <c r="J10" s="262"/>
    </row>
    <row r="11" spans="1:12" ht="15.75" thickBot="1" x14ac:dyDescent="0.3">
      <c r="A11" s="230"/>
      <c r="B11" s="230"/>
      <c r="C11" s="249"/>
      <c r="D11" s="230"/>
      <c r="E11" s="249"/>
      <c r="F11" s="260"/>
      <c r="G11" s="249"/>
      <c r="H11" s="249"/>
      <c r="I11" s="24" t="s">
        <v>8</v>
      </c>
      <c r="J11" s="24" t="s">
        <v>14</v>
      </c>
    </row>
    <row r="12" spans="1:12" ht="15.75" thickBot="1" x14ac:dyDescent="0.3">
      <c r="A12" s="20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</row>
    <row r="13" spans="1:12" ht="16.5" thickBot="1" x14ac:dyDescent="0.3">
      <c r="A13" s="22" t="s">
        <v>15</v>
      </c>
      <c r="B13" s="19">
        <v>100</v>
      </c>
      <c r="C13" s="25" t="s">
        <v>16</v>
      </c>
      <c r="D13" s="192">
        <f>SUM(D14:D22)</f>
        <v>55871820.109999999</v>
      </c>
      <c r="E13" s="192">
        <v>42499800</v>
      </c>
      <c r="F13" s="192">
        <v>423600</v>
      </c>
      <c r="G13" s="95"/>
      <c r="H13" s="95"/>
      <c r="I13" s="192">
        <f>I14+I16+I17+I18</f>
        <v>12948420.109999999</v>
      </c>
      <c r="J13" s="25"/>
    </row>
    <row r="14" spans="1:12" x14ac:dyDescent="0.25">
      <c r="A14" s="23" t="s">
        <v>2</v>
      </c>
      <c r="B14" s="229">
        <v>110</v>
      </c>
      <c r="C14" s="225">
        <v>121</v>
      </c>
      <c r="D14" s="223">
        <f>I14</f>
        <v>1971823</v>
      </c>
      <c r="E14" s="223" t="s">
        <v>16</v>
      </c>
      <c r="F14" s="223" t="s">
        <v>16</v>
      </c>
      <c r="G14" s="225" t="s">
        <v>16</v>
      </c>
      <c r="H14" s="225" t="s">
        <v>16</v>
      </c>
      <c r="I14" s="223">
        <v>1971823</v>
      </c>
      <c r="J14" s="225" t="s">
        <v>16</v>
      </c>
    </row>
    <row r="15" spans="1:12" ht="15.75" thickBot="1" x14ac:dyDescent="0.3">
      <c r="A15" s="22" t="s">
        <v>17</v>
      </c>
      <c r="B15" s="230"/>
      <c r="C15" s="226"/>
      <c r="D15" s="224"/>
      <c r="E15" s="224"/>
      <c r="F15" s="224"/>
      <c r="G15" s="226"/>
      <c r="H15" s="226"/>
      <c r="I15" s="224"/>
      <c r="J15" s="226"/>
    </row>
    <row r="16" spans="1:12" ht="16.5" thickBot="1" x14ac:dyDescent="0.3">
      <c r="A16" s="22" t="s">
        <v>298</v>
      </c>
      <c r="B16" s="19">
        <v>120</v>
      </c>
      <c r="C16" s="25">
        <v>131</v>
      </c>
      <c r="D16" s="194">
        <f>E16+I16</f>
        <v>52614865.109999999</v>
      </c>
      <c r="E16" s="194">
        <v>42499800</v>
      </c>
      <c r="F16" s="193" t="s">
        <v>16</v>
      </c>
      <c r="G16" s="25" t="s">
        <v>16</v>
      </c>
      <c r="H16" s="25"/>
      <c r="I16" s="192">
        <v>10115065.109999999</v>
      </c>
      <c r="J16" s="25"/>
      <c r="L16" s="65"/>
    </row>
    <row r="17" spans="1:12" ht="16.5" thickBot="1" x14ac:dyDescent="0.3">
      <c r="A17" s="22" t="s">
        <v>299</v>
      </c>
      <c r="B17" s="154"/>
      <c r="C17" s="25">
        <v>135</v>
      </c>
      <c r="D17" s="194">
        <f>SUM(E17:I17)</f>
        <v>861532</v>
      </c>
      <c r="E17" s="194"/>
      <c r="F17" s="193"/>
      <c r="G17" s="25"/>
      <c r="H17" s="25"/>
      <c r="I17" s="192">
        <v>861532</v>
      </c>
      <c r="J17" s="25"/>
      <c r="L17" s="65"/>
    </row>
    <row r="18" spans="1:12" ht="20.25" customHeight="1" thickBot="1" x14ac:dyDescent="0.3">
      <c r="A18" s="22" t="s">
        <v>18</v>
      </c>
      <c r="B18" s="19">
        <v>130</v>
      </c>
      <c r="C18" s="25">
        <v>141</v>
      </c>
      <c r="D18" s="194">
        <f>I18</f>
        <v>0</v>
      </c>
      <c r="E18" s="194" t="s">
        <v>16</v>
      </c>
      <c r="F18" s="193" t="s">
        <v>16</v>
      </c>
      <c r="G18" s="25" t="s">
        <v>16</v>
      </c>
      <c r="H18" s="25" t="s">
        <v>16</v>
      </c>
      <c r="I18" s="193"/>
      <c r="J18" s="25" t="s">
        <v>16</v>
      </c>
    </row>
    <row r="19" spans="1:12" ht="44.25" customHeight="1" thickBot="1" x14ac:dyDescent="0.3">
      <c r="A19" s="22" t="s">
        <v>19</v>
      </c>
      <c r="B19" s="19">
        <v>140</v>
      </c>
      <c r="C19" s="25"/>
      <c r="D19" s="194"/>
      <c r="E19" s="194" t="s">
        <v>16</v>
      </c>
      <c r="F19" s="193" t="s">
        <v>16</v>
      </c>
      <c r="G19" s="25" t="s">
        <v>16</v>
      </c>
      <c r="H19" s="25" t="s">
        <v>16</v>
      </c>
      <c r="I19" s="193"/>
      <c r="J19" s="25" t="s">
        <v>16</v>
      </c>
    </row>
    <row r="20" spans="1:12" ht="16.5" thickBot="1" x14ac:dyDescent="0.3">
      <c r="A20" s="22" t="s">
        <v>20</v>
      </c>
      <c r="B20" s="19">
        <v>150</v>
      </c>
      <c r="C20" s="25">
        <v>183</v>
      </c>
      <c r="D20" s="194">
        <f>SUM(F20+G20)</f>
        <v>423600</v>
      </c>
      <c r="E20" s="194" t="s">
        <v>16</v>
      </c>
      <c r="F20" s="193">
        <v>423600</v>
      </c>
      <c r="G20" s="25"/>
      <c r="H20" s="25" t="s">
        <v>16</v>
      </c>
      <c r="I20" s="193" t="s">
        <v>16</v>
      </c>
      <c r="J20" s="25" t="s">
        <v>16</v>
      </c>
    </row>
    <row r="21" spans="1:12" ht="16.5" thickBot="1" x14ac:dyDescent="0.3">
      <c r="A21" s="22" t="s">
        <v>21</v>
      </c>
      <c r="B21" s="19">
        <v>160</v>
      </c>
      <c r="C21" s="25"/>
      <c r="D21" s="194"/>
      <c r="E21" s="194" t="s">
        <v>16</v>
      </c>
      <c r="F21" s="193" t="s">
        <v>16</v>
      </c>
      <c r="G21" s="25" t="s">
        <v>16</v>
      </c>
      <c r="H21" s="25" t="s">
        <v>16</v>
      </c>
      <c r="I21" s="193"/>
      <c r="J21" s="25"/>
    </row>
    <row r="22" spans="1:12" ht="23.25" customHeight="1" thickBot="1" x14ac:dyDescent="0.3">
      <c r="A22" s="22" t="s">
        <v>22</v>
      </c>
      <c r="B22" s="19">
        <v>180</v>
      </c>
      <c r="C22" s="25" t="s">
        <v>16</v>
      </c>
      <c r="D22" s="194"/>
      <c r="E22" s="194" t="s">
        <v>16</v>
      </c>
      <c r="F22" s="193" t="s">
        <v>16</v>
      </c>
      <c r="G22" s="25" t="s">
        <v>16</v>
      </c>
      <c r="H22" s="25" t="s">
        <v>16</v>
      </c>
      <c r="I22" s="193"/>
      <c r="J22" s="25" t="s">
        <v>16</v>
      </c>
    </row>
    <row r="23" spans="1:12" ht="21" customHeight="1" thickBot="1" x14ac:dyDescent="0.3">
      <c r="A23" s="22" t="s">
        <v>23</v>
      </c>
      <c r="B23" s="19">
        <v>200</v>
      </c>
      <c r="C23" s="25" t="s">
        <v>16</v>
      </c>
      <c r="D23" s="194">
        <f>SUM(E23:J23)</f>
        <v>55874397.469999999</v>
      </c>
      <c r="E23" s="194">
        <f>E24+E34+E42</f>
        <v>42502377.359999999</v>
      </c>
      <c r="F23" s="193">
        <f>F24+F34+F42</f>
        <v>423600</v>
      </c>
      <c r="G23" s="25"/>
      <c r="H23" s="25"/>
      <c r="I23" s="194">
        <f>I24+I34+I42</f>
        <v>12948420.109999999</v>
      </c>
      <c r="J23" s="25"/>
    </row>
    <row r="24" spans="1:12" x14ac:dyDescent="0.25">
      <c r="A24" s="221" t="s">
        <v>2</v>
      </c>
      <c r="B24" s="242">
        <v>210</v>
      </c>
      <c r="C24" s="238"/>
      <c r="D24" s="240">
        <f>SUM(D26:D33)</f>
        <v>39795487.090000004</v>
      </c>
      <c r="E24" s="240">
        <f>SUM(E26:E33)</f>
        <v>32162700</v>
      </c>
      <c r="F24" s="244">
        <f>SUM(F26:F33)</f>
        <v>0</v>
      </c>
      <c r="G24" s="238"/>
      <c r="H24" s="238"/>
      <c r="I24" s="240">
        <f>SUM(I26:I32)</f>
        <v>7632787.0899999999</v>
      </c>
      <c r="J24" s="238"/>
    </row>
    <row r="25" spans="1:12" ht="15.75" thickBot="1" x14ac:dyDescent="0.3">
      <c r="A25" s="222"/>
      <c r="B25" s="243"/>
      <c r="C25" s="239"/>
      <c r="D25" s="241"/>
      <c r="E25" s="241"/>
      <c r="F25" s="245"/>
      <c r="G25" s="239"/>
      <c r="H25" s="239"/>
      <c r="I25" s="241"/>
      <c r="J25" s="239"/>
    </row>
    <row r="26" spans="1:12" x14ac:dyDescent="0.25">
      <c r="A26" s="214" t="s">
        <v>1</v>
      </c>
      <c r="B26" s="237">
        <v>211</v>
      </c>
      <c r="C26" s="233">
        <v>111</v>
      </c>
      <c r="D26" s="235">
        <f>SUM(E26:I27)</f>
        <v>27492353</v>
      </c>
      <c r="E26" s="235">
        <v>21720570</v>
      </c>
      <c r="F26" s="223"/>
      <c r="G26" s="225"/>
      <c r="H26" s="225"/>
      <c r="I26" s="223">
        <v>5771783</v>
      </c>
      <c r="J26" s="225"/>
    </row>
    <row r="27" spans="1:12" ht="15.75" thickBot="1" x14ac:dyDescent="0.3">
      <c r="A27" s="215" t="s">
        <v>210</v>
      </c>
      <c r="B27" s="237"/>
      <c r="C27" s="234"/>
      <c r="D27" s="236"/>
      <c r="E27" s="236"/>
      <c r="F27" s="224"/>
      <c r="G27" s="226"/>
      <c r="H27" s="226"/>
      <c r="I27" s="224"/>
      <c r="J27" s="226"/>
    </row>
    <row r="28" spans="1:12" ht="16.5" thickBot="1" x14ac:dyDescent="0.3">
      <c r="A28" s="148" t="s">
        <v>358</v>
      </c>
      <c r="B28" s="216">
        <v>266</v>
      </c>
      <c r="C28" s="212">
        <v>111</v>
      </c>
      <c r="D28" s="213">
        <f>E28+F28+I28</f>
        <v>323000</v>
      </c>
      <c r="E28" s="213">
        <v>300000</v>
      </c>
      <c r="F28" s="193"/>
      <c r="G28" s="25"/>
      <c r="H28" s="25"/>
      <c r="I28" s="193">
        <v>23000</v>
      </c>
      <c r="J28" s="25"/>
    </row>
    <row r="29" spans="1:12" ht="16.5" thickBot="1" x14ac:dyDescent="0.3">
      <c r="A29" s="22" t="s">
        <v>209</v>
      </c>
      <c r="B29" s="67">
        <v>213</v>
      </c>
      <c r="C29" s="25">
        <v>119</v>
      </c>
      <c r="D29" s="194">
        <f>SUM(E29:I29)</f>
        <v>8481934.0899999999</v>
      </c>
      <c r="E29" s="194">
        <v>6650930</v>
      </c>
      <c r="F29" s="193"/>
      <c r="G29" s="25"/>
      <c r="H29" s="25"/>
      <c r="I29" s="193">
        <v>1831004.09</v>
      </c>
      <c r="J29" s="25"/>
    </row>
    <row r="30" spans="1:12" ht="16.5" thickBot="1" x14ac:dyDescent="0.3">
      <c r="A30" s="22" t="s">
        <v>208</v>
      </c>
      <c r="B30" s="66">
        <v>226</v>
      </c>
      <c r="C30" s="25">
        <v>112</v>
      </c>
      <c r="D30" s="194">
        <f>SUM(E30:I30)</f>
        <v>33000</v>
      </c>
      <c r="E30" s="194">
        <v>33000</v>
      </c>
      <c r="F30" s="193"/>
      <c r="G30" s="25"/>
      <c r="H30" s="25"/>
      <c r="I30" s="193"/>
      <c r="J30" s="25"/>
    </row>
    <row r="31" spans="1:12" ht="16.5" thickBot="1" x14ac:dyDescent="0.3">
      <c r="A31" s="22" t="s">
        <v>208</v>
      </c>
      <c r="B31" s="211">
        <v>212</v>
      </c>
      <c r="C31" s="25">
        <v>112</v>
      </c>
      <c r="D31" s="194">
        <f>SUM(E31:I31)</f>
        <v>14000</v>
      </c>
      <c r="E31" s="194">
        <v>7000</v>
      </c>
      <c r="F31" s="193"/>
      <c r="G31" s="25"/>
      <c r="H31" s="25"/>
      <c r="I31" s="193">
        <v>7000</v>
      </c>
      <c r="J31" s="25"/>
    </row>
    <row r="32" spans="1:12" ht="16.5" thickBot="1" x14ac:dyDescent="0.3">
      <c r="A32" s="22" t="s">
        <v>24</v>
      </c>
      <c r="B32" s="19">
        <v>296</v>
      </c>
      <c r="C32" s="25">
        <v>340</v>
      </c>
      <c r="D32" s="194">
        <f>E32</f>
        <v>3451200</v>
      </c>
      <c r="E32" s="194">
        <v>3451200</v>
      </c>
      <c r="F32" s="193"/>
      <c r="G32" s="25"/>
      <c r="H32" s="25"/>
      <c r="I32" s="193"/>
      <c r="J32" s="25"/>
    </row>
    <row r="33" spans="1:13" ht="16.5" thickBot="1" x14ac:dyDescent="0.3">
      <c r="A33" s="22" t="s">
        <v>1</v>
      </c>
      <c r="B33" s="21"/>
      <c r="C33" s="25"/>
      <c r="D33" s="194"/>
      <c r="E33" s="194"/>
      <c r="F33" s="193"/>
      <c r="G33" s="25"/>
      <c r="H33" s="25"/>
      <c r="I33" s="193"/>
      <c r="J33" s="25"/>
    </row>
    <row r="34" spans="1:13" ht="16.5" thickBot="1" x14ac:dyDescent="0.3">
      <c r="A34" s="80" t="s">
        <v>25</v>
      </c>
      <c r="B34" s="81">
        <v>230</v>
      </c>
      <c r="C34" s="82"/>
      <c r="D34" s="196">
        <f>SUM(D36:D41)</f>
        <v>2236212</v>
      </c>
      <c r="E34" s="196">
        <f>SUM(E36:E41)</f>
        <v>1857212</v>
      </c>
      <c r="F34" s="195">
        <f>SUM(F36:F41)</f>
        <v>0</v>
      </c>
      <c r="G34" s="82"/>
      <c r="H34" s="82"/>
      <c r="I34" s="195">
        <f>I36+I37+I38+I39</f>
        <v>379000</v>
      </c>
      <c r="J34" s="82"/>
    </row>
    <row r="35" spans="1:13" ht="16.5" thickBot="1" x14ac:dyDescent="0.3">
      <c r="A35" s="22" t="s">
        <v>1</v>
      </c>
      <c r="B35" s="21"/>
      <c r="C35" s="25"/>
      <c r="D35" s="194"/>
      <c r="E35" s="194"/>
      <c r="F35" s="193"/>
      <c r="G35" s="25"/>
      <c r="H35" s="25"/>
      <c r="I35" s="193"/>
      <c r="J35" s="25"/>
    </row>
    <row r="36" spans="1:13" ht="16.5" thickBot="1" x14ac:dyDescent="0.3">
      <c r="A36" s="22" t="s">
        <v>226</v>
      </c>
      <c r="B36" s="21"/>
      <c r="C36" s="25">
        <v>851</v>
      </c>
      <c r="D36" s="194">
        <f>SUM(E36:J36)</f>
        <v>1910676</v>
      </c>
      <c r="E36" s="194">
        <v>1850676</v>
      </c>
      <c r="F36" s="193"/>
      <c r="G36" s="25"/>
      <c r="H36" s="25"/>
      <c r="I36" s="193">
        <v>60000</v>
      </c>
      <c r="J36" s="25"/>
    </row>
    <row r="37" spans="1:13" ht="16.5" thickBot="1" x14ac:dyDescent="0.3">
      <c r="A37" s="22" t="s">
        <v>211</v>
      </c>
      <c r="B37" s="21"/>
      <c r="C37" s="25">
        <v>852</v>
      </c>
      <c r="D37" s="194">
        <f>SUM(E37:J37)</f>
        <v>175536</v>
      </c>
      <c r="E37" s="194">
        <v>6536</v>
      </c>
      <c r="F37" s="193"/>
      <c r="G37" s="25"/>
      <c r="H37" s="25"/>
      <c r="I37" s="193">
        <v>169000</v>
      </c>
      <c r="J37" s="25"/>
    </row>
    <row r="38" spans="1:13" ht="16.5" thickBot="1" x14ac:dyDescent="0.3">
      <c r="A38" s="22" t="s">
        <v>212</v>
      </c>
      <c r="B38" s="21"/>
      <c r="C38" s="25">
        <v>853</v>
      </c>
      <c r="D38" s="194">
        <f>SUM(E38:J38)</f>
        <v>125000</v>
      </c>
      <c r="E38" s="194"/>
      <c r="F38" s="193"/>
      <c r="G38" s="25"/>
      <c r="H38" s="25"/>
      <c r="I38" s="193">
        <v>125000</v>
      </c>
      <c r="J38" s="25"/>
    </row>
    <row r="39" spans="1:13" ht="16.5" thickBot="1" x14ac:dyDescent="0.3">
      <c r="A39" s="22" t="s">
        <v>212</v>
      </c>
      <c r="B39" s="21"/>
      <c r="C39" s="25">
        <v>831</v>
      </c>
      <c r="D39" s="194">
        <f>E39+F39+G39+H39+I39</f>
        <v>25000</v>
      </c>
      <c r="E39" s="194"/>
      <c r="F39" s="193"/>
      <c r="G39" s="25"/>
      <c r="H39" s="25"/>
      <c r="I39" s="193">
        <v>25000</v>
      </c>
      <c r="J39" s="25"/>
    </row>
    <row r="40" spans="1:13" ht="16.5" thickBot="1" x14ac:dyDescent="0.3">
      <c r="A40" s="22" t="s">
        <v>26</v>
      </c>
      <c r="B40" s="21"/>
      <c r="C40" s="25"/>
      <c r="D40" s="194"/>
      <c r="E40" s="194"/>
      <c r="F40" s="193"/>
      <c r="G40" s="25"/>
      <c r="H40" s="25"/>
      <c r="I40" s="193"/>
      <c r="J40" s="25"/>
    </row>
    <row r="41" spans="1:13" ht="16.5" thickBot="1" x14ac:dyDescent="0.3">
      <c r="A41" s="22" t="s">
        <v>27</v>
      </c>
      <c r="B41" s="19">
        <v>250</v>
      </c>
      <c r="C41" s="25">
        <v>340</v>
      </c>
      <c r="D41" s="194">
        <f>SUM(E41:J41)</f>
        <v>0</v>
      </c>
      <c r="E41" s="194"/>
      <c r="F41" s="193"/>
      <c r="G41" s="25"/>
      <c r="H41" s="25"/>
      <c r="I41" s="193"/>
      <c r="J41" s="25"/>
    </row>
    <row r="42" spans="1:13" ht="16.5" thickBot="1" x14ac:dyDescent="0.3">
      <c r="A42" s="80" t="s">
        <v>28</v>
      </c>
      <c r="B42" s="81">
        <v>260</v>
      </c>
      <c r="C42" s="82">
        <v>244</v>
      </c>
      <c r="D42" s="196">
        <f>SUM(D43:D51)</f>
        <v>13842698.379999999</v>
      </c>
      <c r="E42" s="196">
        <f>SUM(E44:E51)</f>
        <v>8482465.3599999994</v>
      </c>
      <c r="F42" s="195">
        <f>SUM(F44:F58)</f>
        <v>423600</v>
      </c>
      <c r="G42" s="82"/>
      <c r="H42" s="82"/>
      <c r="I42" s="196">
        <f>SUM(I44:I51)</f>
        <v>4936633.0200000005</v>
      </c>
      <c r="J42" s="82"/>
    </row>
    <row r="43" spans="1:13" ht="16.5" thickBot="1" x14ac:dyDescent="0.3">
      <c r="A43" s="22" t="s">
        <v>1</v>
      </c>
      <c r="B43" s="79"/>
      <c r="C43" s="25"/>
      <c r="D43" s="194"/>
      <c r="E43" s="194"/>
      <c r="F43" s="193"/>
      <c r="G43" s="25"/>
      <c r="H43" s="25"/>
      <c r="I43" s="193"/>
      <c r="J43" s="25"/>
    </row>
    <row r="44" spans="1:13" ht="16.5" thickBot="1" x14ac:dyDescent="0.3">
      <c r="A44" s="22" t="s">
        <v>215</v>
      </c>
      <c r="B44" s="79"/>
      <c r="C44" s="25">
        <v>221</v>
      </c>
      <c r="D44" s="194">
        <f>E44+I44</f>
        <v>221500</v>
      </c>
      <c r="E44" s="194">
        <v>211500</v>
      </c>
      <c r="F44" s="193"/>
      <c r="G44" s="25"/>
      <c r="H44" s="25"/>
      <c r="I44" s="193">
        <v>10000</v>
      </c>
      <c r="J44" s="25"/>
      <c r="M44" s="36">
        <f>SUM(D44:D51)</f>
        <v>13842698.379999999</v>
      </c>
    </row>
    <row r="45" spans="1:13" ht="16.5" thickBot="1" x14ac:dyDescent="0.3">
      <c r="A45" s="22" t="s">
        <v>227</v>
      </c>
      <c r="B45" s="122"/>
      <c r="C45" s="25">
        <v>222</v>
      </c>
      <c r="D45" s="194">
        <f>SUM(E45:I45)</f>
        <v>174000</v>
      </c>
      <c r="E45" s="194">
        <v>50000</v>
      </c>
      <c r="F45" s="193"/>
      <c r="G45" s="25"/>
      <c r="H45" s="25"/>
      <c r="I45" s="193">
        <v>124000</v>
      </c>
      <c r="J45" s="25"/>
      <c r="M45" s="36"/>
    </row>
    <row r="46" spans="1:13" ht="16.5" thickBot="1" x14ac:dyDescent="0.3">
      <c r="A46" s="22" t="s">
        <v>216</v>
      </c>
      <c r="B46" s="79"/>
      <c r="C46" s="25">
        <v>223</v>
      </c>
      <c r="D46" s="194">
        <f>SUM(E46:I46)</f>
        <v>6551631.6600000001</v>
      </c>
      <c r="E46" s="194">
        <v>6203979.3600000003</v>
      </c>
      <c r="F46" s="193"/>
      <c r="G46" s="25"/>
      <c r="H46" s="25"/>
      <c r="I46" s="193">
        <v>347652.3</v>
      </c>
      <c r="J46" s="25"/>
    </row>
    <row r="47" spans="1:13" ht="16.5" thickBot="1" x14ac:dyDescent="0.3">
      <c r="A47" s="22" t="s">
        <v>319</v>
      </c>
      <c r="B47" s="79"/>
      <c r="C47" s="25">
        <v>296</v>
      </c>
      <c r="D47" s="194">
        <f t="shared" ref="D47" si="0">E47+I47</f>
        <v>0</v>
      </c>
      <c r="E47" s="194"/>
      <c r="F47" s="193"/>
      <c r="G47" s="25"/>
      <c r="H47" s="25"/>
      <c r="I47" s="193"/>
      <c r="J47" s="25"/>
    </row>
    <row r="48" spans="1:13" ht="16.5" thickBot="1" x14ac:dyDescent="0.3">
      <c r="A48" s="22" t="s">
        <v>217</v>
      </c>
      <c r="B48" s="79"/>
      <c r="C48" s="25">
        <v>225</v>
      </c>
      <c r="D48" s="194">
        <f>SUM(E48:I48)</f>
        <v>1736209.22</v>
      </c>
      <c r="E48" s="194">
        <v>983402</v>
      </c>
      <c r="F48" s="193"/>
      <c r="G48" s="25"/>
      <c r="H48" s="25"/>
      <c r="I48" s="193">
        <v>752807.22</v>
      </c>
      <c r="J48" s="25"/>
    </row>
    <row r="49" spans="1:15" ht="16.5" thickBot="1" x14ac:dyDescent="0.3">
      <c r="A49" s="22" t="s">
        <v>218</v>
      </c>
      <c r="B49" s="79"/>
      <c r="C49" s="25">
        <v>226</v>
      </c>
      <c r="D49" s="194">
        <f>SUM(E49:I49)</f>
        <v>2540119.7999999998</v>
      </c>
      <c r="E49" s="194">
        <v>978992</v>
      </c>
      <c r="F49" s="193"/>
      <c r="G49" s="25"/>
      <c r="H49" s="25"/>
      <c r="I49" s="193">
        <v>1561127.8</v>
      </c>
      <c r="J49" s="25"/>
      <c r="O49" s="107">
        <f>E49+3534561</f>
        <v>4513553</v>
      </c>
    </row>
    <row r="50" spans="1:15" ht="16.5" thickBot="1" x14ac:dyDescent="0.3">
      <c r="A50" s="22" t="s">
        <v>228</v>
      </c>
      <c r="B50" s="103"/>
      <c r="C50" s="25">
        <v>310</v>
      </c>
      <c r="D50" s="194">
        <f>SUM(E50:I50)</f>
        <v>206700</v>
      </c>
      <c r="E50" s="194"/>
      <c r="F50" s="193"/>
      <c r="G50" s="25"/>
      <c r="H50" s="25"/>
      <c r="I50" s="193">
        <v>206700</v>
      </c>
      <c r="J50" s="25"/>
      <c r="O50" s="107"/>
    </row>
    <row r="51" spans="1:15" ht="16.5" thickBot="1" x14ac:dyDescent="0.3">
      <c r="A51" s="22" t="s">
        <v>219</v>
      </c>
      <c r="B51" s="79"/>
      <c r="C51" s="25">
        <v>340</v>
      </c>
      <c r="D51" s="194">
        <f>SUM(E51:I51)</f>
        <v>2412537.7000000002</v>
      </c>
      <c r="E51" s="194">
        <v>54592</v>
      </c>
      <c r="F51" s="193">
        <v>423600</v>
      </c>
      <c r="G51" s="25"/>
      <c r="H51" s="25"/>
      <c r="I51" s="192">
        <v>1934345.7</v>
      </c>
      <c r="J51" s="25"/>
      <c r="O51" s="107">
        <f>E51+354460.6</f>
        <v>409052.6</v>
      </c>
    </row>
    <row r="52" spans="1:15" ht="16.5" thickBot="1" x14ac:dyDescent="0.3">
      <c r="A52" s="22" t="s">
        <v>29</v>
      </c>
      <c r="B52" s="79">
        <v>300</v>
      </c>
      <c r="C52" s="25"/>
      <c r="D52" s="194"/>
      <c r="E52" s="194"/>
      <c r="F52" s="193"/>
      <c r="G52" s="25"/>
      <c r="H52" s="25"/>
      <c r="I52" s="192"/>
      <c r="J52" s="25"/>
      <c r="M52" s="36"/>
      <c r="O52" s="107">
        <f>E52+5017521.6</f>
        <v>5017521.5999999996</v>
      </c>
    </row>
    <row r="53" spans="1:15" x14ac:dyDescent="0.25">
      <c r="A53" s="23" t="s">
        <v>1</v>
      </c>
      <c r="B53" s="229">
        <v>310</v>
      </c>
      <c r="C53" s="225"/>
      <c r="D53" s="231"/>
      <c r="E53" s="231"/>
      <c r="F53" s="223"/>
      <c r="G53" s="225"/>
      <c r="H53" s="225"/>
      <c r="I53" s="223"/>
      <c r="J53" s="225"/>
      <c r="M53" s="68"/>
      <c r="O53" s="108"/>
    </row>
    <row r="54" spans="1:15" ht="15.75" thickBot="1" x14ac:dyDescent="0.3">
      <c r="A54" s="22" t="s">
        <v>30</v>
      </c>
      <c r="B54" s="230"/>
      <c r="C54" s="226"/>
      <c r="D54" s="232"/>
      <c r="E54" s="232"/>
      <c r="F54" s="224"/>
      <c r="G54" s="226"/>
      <c r="H54" s="226"/>
      <c r="I54" s="224"/>
      <c r="J54" s="226"/>
      <c r="M54" s="36"/>
      <c r="O54" s="108">
        <v>1128500</v>
      </c>
    </row>
    <row r="55" spans="1:15" ht="16.5" thickBot="1" x14ac:dyDescent="0.3">
      <c r="A55" s="22" t="s">
        <v>31</v>
      </c>
      <c r="B55" s="19">
        <v>320</v>
      </c>
      <c r="C55" s="25"/>
      <c r="D55" s="194"/>
      <c r="E55" s="194"/>
      <c r="F55" s="193"/>
      <c r="G55" s="25"/>
      <c r="H55" s="25"/>
      <c r="I55" s="193"/>
      <c r="J55" s="25"/>
    </row>
    <row r="56" spans="1:15" ht="16.5" thickBot="1" x14ac:dyDescent="0.3">
      <c r="A56" s="22" t="s">
        <v>32</v>
      </c>
      <c r="B56" s="19">
        <v>400</v>
      </c>
      <c r="C56" s="25"/>
      <c r="D56" s="194"/>
      <c r="E56" s="194"/>
      <c r="F56" s="193"/>
      <c r="G56" s="25"/>
      <c r="H56" s="25"/>
      <c r="I56" s="192"/>
      <c r="J56" s="25"/>
      <c r="L56" t="s">
        <v>221</v>
      </c>
      <c r="N56" t="s">
        <v>222</v>
      </c>
    </row>
    <row r="57" spans="1:15" x14ac:dyDescent="0.25">
      <c r="A57" s="23" t="s">
        <v>1</v>
      </c>
      <c r="B57" s="229">
        <v>410</v>
      </c>
      <c r="C57" s="225"/>
      <c r="D57" s="231"/>
      <c r="E57" s="231"/>
      <c r="F57" s="223"/>
      <c r="G57" s="225"/>
      <c r="H57" s="225"/>
      <c r="I57" s="223"/>
      <c r="J57" s="225"/>
    </row>
    <row r="58" spans="1:15" ht="15.75" thickBot="1" x14ac:dyDescent="0.3">
      <c r="A58" s="22" t="s">
        <v>33</v>
      </c>
      <c r="B58" s="230"/>
      <c r="C58" s="226"/>
      <c r="D58" s="232"/>
      <c r="E58" s="232"/>
      <c r="F58" s="224"/>
      <c r="G58" s="226"/>
      <c r="H58" s="226"/>
      <c r="I58" s="224"/>
      <c r="J58" s="226"/>
    </row>
    <row r="59" spans="1:15" ht="16.5" thickBot="1" x14ac:dyDescent="0.3">
      <c r="A59" s="22" t="s">
        <v>34</v>
      </c>
      <c r="B59" s="19">
        <v>420</v>
      </c>
      <c r="C59" s="25"/>
      <c r="D59" s="194"/>
      <c r="E59" s="194"/>
      <c r="F59" s="193"/>
      <c r="G59" s="25"/>
      <c r="H59" s="25"/>
      <c r="I59" s="193"/>
      <c r="J59" s="25"/>
    </row>
    <row r="60" spans="1:15" ht="16.5" thickBot="1" x14ac:dyDescent="0.3">
      <c r="A60" s="22" t="s">
        <v>35</v>
      </c>
      <c r="B60" s="19">
        <v>500</v>
      </c>
      <c r="C60" s="25" t="s">
        <v>16</v>
      </c>
      <c r="D60" s="194">
        <f>SUM(E60:J60)</f>
        <v>84997.47</v>
      </c>
      <c r="E60" s="194">
        <v>2577.36</v>
      </c>
      <c r="F60" s="193"/>
      <c r="G60" s="25"/>
      <c r="H60" s="25"/>
      <c r="I60" s="193">
        <v>82420.11</v>
      </c>
      <c r="J60" s="25"/>
    </row>
    <row r="61" spans="1:15" ht="16.5" thickBot="1" x14ac:dyDescent="0.3">
      <c r="A61" s="22" t="s">
        <v>36</v>
      </c>
      <c r="B61" s="19">
        <v>600</v>
      </c>
      <c r="C61" s="25" t="s">
        <v>16</v>
      </c>
      <c r="D61" s="194"/>
      <c r="E61" s="194"/>
      <c r="F61" s="193"/>
      <c r="G61" s="25"/>
      <c r="H61" s="25"/>
      <c r="I61" s="193"/>
      <c r="J61" s="25"/>
    </row>
    <row r="62" spans="1:15" x14ac:dyDescent="0.25">
      <c r="A62" s="6"/>
    </row>
    <row r="69" ht="15" customHeight="1" x14ac:dyDescent="0.25"/>
    <row r="72" ht="135" customHeight="1" x14ac:dyDescent="0.25"/>
  </sheetData>
  <mergeCells count="61">
    <mergeCell ref="C14:C15"/>
    <mergeCell ref="D14:D15"/>
    <mergeCell ref="A7:A11"/>
    <mergeCell ref="B7:B11"/>
    <mergeCell ref="C7:C11"/>
    <mergeCell ref="D7:J7"/>
    <mergeCell ref="D8:J8"/>
    <mergeCell ref="D9:D11"/>
    <mergeCell ref="E9:J9"/>
    <mergeCell ref="E10:E11"/>
    <mergeCell ref="F10:F11"/>
    <mergeCell ref="G10:G11"/>
    <mergeCell ref="H10:H11"/>
    <mergeCell ref="I10:J10"/>
    <mergeCell ref="J14:J15"/>
    <mergeCell ref="B14:B1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E14:E15"/>
    <mergeCell ref="F14:F15"/>
    <mergeCell ref="G14:G15"/>
    <mergeCell ref="H14:H15"/>
    <mergeCell ref="I14:I15"/>
    <mergeCell ref="B53:B54"/>
    <mergeCell ref="H26:H27"/>
    <mergeCell ref="I26:I27"/>
    <mergeCell ref="J26:J27"/>
    <mergeCell ref="C53:C54"/>
    <mergeCell ref="D53:D54"/>
    <mergeCell ref="E53:E54"/>
    <mergeCell ref="F53:F54"/>
    <mergeCell ref="G53:G54"/>
    <mergeCell ref="C26:C27"/>
    <mergeCell ref="D26:D27"/>
    <mergeCell ref="E26:E27"/>
    <mergeCell ref="F26:F27"/>
    <mergeCell ref="G26:G27"/>
    <mergeCell ref="B26:B27"/>
    <mergeCell ref="A24:A25"/>
    <mergeCell ref="I57:I58"/>
    <mergeCell ref="J57:J58"/>
    <mergeCell ref="A3:I3"/>
    <mergeCell ref="A4:I4"/>
    <mergeCell ref="A5:I5"/>
    <mergeCell ref="H53:H54"/>
    <mergeCell ref="I53:I54"/>
    <mergeCell ref="J53:J54"/>
    <mergeCell ref="B57:B58"/>
    <mergeCell ref="C57:C58"/>
    <mergeCell ref="D57:D58"/>
    <mergeCell ref="E57:E58"/>
    <mergeCell ref="F57:F58"/>
    <mergeCell ref="G57:G58"/>
    <mergeCell ref="H57:H58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60" zoomScaleNormal="100" workbookViewId="0">
      <selection activeCell="D21" sqref="D21"/>
    </sheetView>
  </sheetViews>
  <sheetFormatPr defaultRowHeight="15" x14ac:dyDescent="0.25"/>
  <cols>
    <col min="1" max="1" width="6.85546875" customWidth="1"/>
    <col min="2" max="2" width="17.140625" customWidth="1"/>
    <col min="3" max="3" width="13.5703125" customWidth="1"/>
    <col min="4" max="4" width="11.85546875" customWidth="1"/>
    <col min="5" max="5" width="10.85546875" customWidth="1"/>
    <col min="6" max="6" width="14.5703125" customWidth="1"/>
  </cols>
  <sheetData>
    <row r="1" spans="1:6" x14ac:dyDescent="0.25">
      <c r="A1" s="296" t="s">
        <v>107</v>
      </c>
      <c r="B1" s="296"/>
      <c r="C1" s="296"/>
      <c r="D1" s="296"/>
      <c r="E1" s="296"/>
      <c r="F1" s="296"/>
    </row>
    <row r="2" spans="1:6" x14ac:dyDescent="0.25">
      <c r="A2" s="296" t="s">
        <v>96</v>
      </c>
      <c r="B2" s="296"/>
      <c r="C2" s="296"/>
      <c r="D2" s="296"/>
      <c r="E2" s="296"/>
      <c r="F2" s="296"/>
    </row>
    <row r="3" spans="1:6" x14ac:dyDescent="0.25">
      <c r="A3" s="1"/>
    </row>
    <row r="4" spans="1:6" x14ac:dyDescent="0.25">
      <c r="A4" s="227" t="s">
        <v>108</v>
      </c>
      <c r="B4" s="227"/>
      <c r="C4" s="227"/>
      <c r="D4" s="227"/>
      <c r="E4" s="227"/>
      <c r="F4" s="227"/>
    </row>
    <row r="5" spans="1:6" x14ac:dyDescent="0.25">
      <c r="A5" s="227" t="s">
        <v>109</v>
      </c>
      <c r="B5" s="227"/>
      <c r="C5" s="227"/>
      <c r="D5" s="227"/>
      <c r="E5" s="227"/>
      <c r="F5" s="227"/>
    </row>
    <row r="6" spans="1:6" ht="15.75" thickBot="1" x14ac:dyDescent="0.3">
      <c r="A6" s="1"/>
    </row>
    <row r="7" spans="1:6" ht="90.75" thickBot="1" x14ac:dyDescent="0.3">
      <c r="A7" s="7" t="s">
        <v>97</v>
      </c>
      <c r="B7" s="8" t="s">
        <v>110</v>
      </c>
      <c r="C7" s="8" t="s">
        <v>111</v>
      </c>
      <c r="D7" s="8" t="s">
        <v>112</v>
      </c>
      <c r="E7" s="8" t="s">
        <v>113</v>
      </c>
      <c r="F7" s="8" t="s">
        <v>114</v>
      </c>
    </row>
    <row r="8" spans="1:6" ht="15.75" thickBot="1" x14ac:dyDescent="0.3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ht="15.75" thickBot="1" x14ac:dyDescent="0.3">
      <c r="A9" s="4">
        <v>1</v>
      </c>
      <c r="B9" s="3" t="s">
        <v>115</v>
      </c>
      <c r="C9" s="41">
        <v>8300</v>
      </c>
      <c r="D9" s="42">
        <v>2</v>
      </c>
      <c r="E9" s="42">
        <v>5</v>
      </c>
      <c r="F9" s="69">
        <f t="shared" ref="F9:F10" si="0">C9*D9*E9</f>
        <v>83000</v>
      </c>
    </row>
    <row r="10" spans="1:6" ht="15.75" thickBot="1" x14ac:dyDescent="0.3">
      <c r="A10" s="4">
        <v>2</v>
      </c>
      <c r="B10" s="3" t="s">
        <v>116</v>
      </c>
      <c r="C10" s="42">
        <v>700</v>
      </c>
      <c r="D10" s="42">
        <v>2</v>
      </c>
      <c r="E10" s="42">
        <v>5</v>
      </c>
      <c r="F10" s="69">
        <f t="shared" si="0"/>
        <v>7000</v>
      </c>
    </row>
    <row r="11" spans="1:6" ht="15.75" thickBot="1" x14ac:dyDescent="0.3">
      <c r="A11" s="57"/>
      <c r="B11" s="58" t="s">
        <v>105</v>
      </c>
      <c r="C11" s="59" t="s">
        <v>16</v>
      </c>
      <c r="D11" s="59" t="s">
        <v>16</v>
      </c>
      <c r="E11" s="59" t="s">
        <v>16</v>
      </c>
      <c r="F11" s="70">
        <f>SUM(F9:F10)</f>
        <v>90000</v>
      </c>
    </row>
    <row r="12" spans="1:6" x14ac:dyDescent="0.25">
      <c r="A12" s="1"/>
    </row>
    <row r="13" spans="1:6" x14ac:dyDescent="0.25">
      <c r="A13" s="227" t="s">
        <v>117</v>
      </c>
      <c r="B13" s="227"/>
      <c r="C13" s="227"/>
      <c r="D13" s="227"/>
      <c r="E13" s="227"/>
      <c r="F13" s="227"/>
    </row>
    <row r="14" spans="1:6" x14ac:dyDescent="0.25">
      <c r="A14" s="227" t="s">
        <v>118</v>
      </c>
      <c r="B14" s="227"/>
      <c r="C14" s="227"/>
      <c r="D14" s="227"/>
      <c r="E14" s="227"/>
      <c r="F14" s="227"/>
    </row>
    <row r="15" spans="1:6" ht="15.75" thickBot="1" x14ac:dyDescent="0.3">
      <c r="A15" s="1"/>
    </row>
    <row r="16" spans="1:6" ht="75.75" thickBot="1" x14ac:dyDescent="0.3">
      <c r="A16" s="7" t="s">
        <v>97</v>
      </c>
      <c r="B16" s="8" t="s">
        <v>110</v>
      </c>
      <c r="C16" s="8" t="s">
        <v>119</v>
      </c>
      <c r="D16" s="8" t="s">
        <v>120</v>
      </c>
      <c r="E16" s="8" t="s">
        <v>121</v>
      </c>
      <c r="F16" s="8" t="s">
        <v>114</v>
      </c>
    </row>
    <row r="17" spans="1:6" ht="15.75" thickBot="1" x14ac:dyDescent="0.3">
      <c r="A17" s="9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</row>
    <row r="18" spans="1:6" ht="15.75" thickBot="1" x14ac:dyDescent="0.3">
      <c r="A18" s="4"/>
      <c r="B18" s="3"/>
      <c r="C18" s="3"/>
      <c r="D18" s="3"/>
      <c r="E18" s="3"/>
      <c r="F18" s="3">
        <f>C18*D18*E18</f>
        <v>0</v>
      </c>
    </row>
    <row r="19" spans="1:6" ht="15.75" thickBot="1" x14ac:dyDescent="0.3">
      <c r="A19" s="4"/>
      <c r="B19" s="3"/>
      <c r="C19" s="3"/>
      <c r="D19" s="3"/>
      <c r="E19" s="3"/>
      <c r="F19" s="3">
        <f>C19*D19*E19</f>
        <v>0</v>
      </c>
    </row>
    <row r="20" spans="1:6" ht="15.75" thickBot="1" x14ac:dyDescent="0.3">
      <c r="A20" s="57"/>
      <c r="B20" s="58" t="s">
        <v>105</v>
      </c>
      <c r="C20" s="54" t="s">
        <v>16</v>
      </c>
      <c r="D20" s="54" t="s">
        <v>16</v>
      </c>
      <c r="E20" s="54" t="s">
        <v>16</v>
      </c>
      <c r="F20" s="53">
        <f>SUM(F18:F19)</f>
        <v>0</v>
      </c>
    </row>
    <row r="21" spans="1:6" x14ac:dyDescent="0.25">
      <c r="A21" s="1"/>
    </row>
  </sheetData>
  <mergeCells count="6">
    <mergeCell ref="A14:F14"/>
    <mergeCell ref="A1:F1"/>
    <mergeCell ref="A2:F2"/>
    <mergeCell ref="A4:F4"/>
    <mergeCell ref="A5:F5"/>
    <mergeCell ref="A13:F1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topLeftCell="A10" zoomScale="60" zoomScaleNormal="100" workbookViewId="0">
      <selection activeCell="N19" sqref="N19"/>
    </sheetView>
  </sheetViews>
  <sheetFormatPr defaultRowHeight="15" x14ac:dyDescent="0.25"/>
  <cols>
    <col min="1" max="1" width="6.140625" customWidth="1"/>
    <col min="2" max="2" width="27.42578125" customWidth="1"/>
    <col min="3" max="3" width="24.42578125" customWidth="1"/>
    <col min="4" max="4" width="39.140625" customWidth="1"/>
  </cols>
  <sheetData>
    <row r="1" spans="1:4" x14ac:dyDescent="0.25">
      <c r="A1" s="296" t="s">
        <v>122</v>
      </c>
      <c r="B1" s="296"/>
      <c r="C1" s="296"/>
      <c r="D1" s="296"/>
    </row>
    <row r="2" spans="1:4" x14ac:dyDescent="0.25">
      <c r="A2" s="296" t="s">
        <v>259</v>
      </c>
      <c r="B2" s="296"/>
      <c r="C2" s="296"/>
      <c r="D2" s="296"/>
    </row>
    <row r="3" spans="1:4" x14ac:dyDescent="0.25">
      <c r="A3" s="1"/>
    </row>
    <row r="4" spans="1:4" x14ac:dyDescent="0.25">
      <c r="A4" s="227" t="s">
        <v>123</v>
      </c>
      <c r="B4" s="227"/>
      <c r="C4" s="227"/>
      <c r="D4" s="227"/>
    </row>
    <row r="5" spans="1:4" x14ac:dyDescent="0.25">
      <c r="A5" s="227" t="s">
        <v>124</v>
      </c>
      <c r="B5" s="227"/>
      <c r="C5" s="227"/>
      <c r="D5" s="227"/>
    </row>
    <row r="6" spans="1:4" x14ac:dyDescent="0.25">
      <c r="A6" s="227" t="s">
        <v>125</v>
      </c>
      <c r="B6" s="227"/>
      <c r="C6" s="227"/>
      <c r="D6" s="227"/>
    </row>
    <row r="7" spans="1:4" x14ac:dyDescent="0.25">
      <c r="A7" s="227" t="s">
        <v>126</v>
      </c>
      <c r="B7" s="227"/>
      <c r="C7" s="227"/>
      <c r="D7" s="227"/>
    </row>
    <row r="8" spans="1:4" ht="15.75" thickBot="1" x14ac:dyDescent="0.3">
      <c r="A8" s="1"/>
    </row>
    <row r="9" spans="1:4" ht="77.25" customHeight="1" thickBot="1" x14ac:dyDescent="0.3">
      <c r="A9" s="7" t="s">
        <v>97</v>
      </c>
      <c r="B9" s="128" t="s">
        <v>127</v>
      </c>
      <c r="C9" s="128" t="s">
        <v>128</v>
      </c>
      <c r="D9" s="128" t="s">
        <v>129</v>
      </c>
    </row>
    <row r="10" spans="1:4" ht="15.75" thickBot="1" x14ac:dyDescent="0.3">
      <c r="A10" s="124">
        <v>1</v>
      </c>
      <c r="B10" s="127">
        <v>2</v>
      </c>
      <c r="C10" s="127">
        <v>3</v>
      </c>
      <c r="D10" s="127">
        <v>4</v>
      </c>
    </row>
    <row r="11" spans="1:4" ht="66.75" customHeight="1" thickBot="1" x14ac:dyDescent="0.3">
      <c r="A11" s="45" t="s">
        <v>130</v>
      </c>
      <c r="B11" s="12" t="s">
        <v>131</v>
      </c>
      <c r="C11" s="46" t="s">
        <v>16</v>
      </c>
      <c r="D11" s="47">
        <f>D12</f>
        <v>1355832.09</v>
      </c>
    </row>
    <row r="12" spans="1:4" ht="21" customHeight="1" x14ac:dyDescent="0.25">
      <c r="A12" s="301" t="s">
        <v>132</v>
      </c>
      <c r="B12" s="11" t="s">
        <v>2</v>
      </c>
      <c r="C12" s="301"/>
      <c r="D12" s="303">
        <v>1355832.09</v>
      </c>
    </row>
    <row r="13" spans="1:4" ht="18.75" customHeight="1" thickBot="1" x14ac:dyDescent="0.3">
      <c r="A13" s="302"/>
      <c r="B13" s="3" t="s">
        <v>133</v>
      </c>
      <c r="C13" s="302"/>
      <c r="D13" s="302"/>
    </row>
    <row r="14" spans="1:4" ht="22.5" customHeight="1" thickBot="1" x14ac:dyDescent="0.3">
      <c r="A14" s="121" t="s">
        <v>134</v>
      </c>
      <c r="B14" s="3" t="s">
        <v>135</v>
      </c>
      <c r="C14" s="3"/>
      <c r="D14" s="44"/>
    </row>
    <row r="15" spans="1:4" ht="91.5" customHeight="1" thickBot="1" x14ac:dyDescent="0.3">
      <c r="A15" s="121" t="s">
        <v>136</v>
      </c>
      <c r="B15" s="3" t="s">
        <v>137</v>
      </c>
      <c r="C15" s="3"/>
      <c r="D15" s="44"/>
    </row>
    <row r="16" spans="1:4" ht="53.25" customHeight="1" thickBot="1" x14ac:dyDescent="0.3">
      <c r="A16" s="45" t="s">
        <v>138</v>
      </c>
      <c r="B16" s="12" t="s">
        <v>139</v>
      </c>
      <c r="C16" s="46" t="s">
        <v>16</v>
      </c>
      <c r="D16" s="47">
        <f>D17+D20</f>
        <v>179638.27299999999</v>
      </c>
    </row>
    <row r="17" spans="1:4" ht="22.5" customHeight="1" x14ac:dyDescent="0.25">
      <c r="A17" s="301" t="s">
        <v>140</v>
      </c>
      <c r="B17" s="11" t="s">
        <v>2</v>
      </c>
      <c r="C17" s="301"/>
      <c r="D17" s="303">
        <f>5794783*2.9/100</f>
        <v>168048.70699999999</v>
      </c>
    </row>
    <row r="18" spans="1:4" ht="85.5" customHeight="1" thickBot="1" x14ac:dyDescent="0.3">
      <c r="A18" s="302"/>
      <c r="B18" s="3" t="s">
        <v>141</v>
      </c>
      <c r="C18" s="302"/>
      <c r="D18" s="304"/>
    </row>
    <row r="19" spans="1:4" ht="71.25" customHeight="1" thickBot="1" x14ac:dyDescent="0.3">
      <c r="A19" s="121" t="s">
        <v>142</v>
      </c>
      <c r="B19" s="3" t="s">
        <v>143</v>
      </c>
      <c r="C19" s="3"/>
      <c r="D19" s="44"/>
    </row>
    <row r="20" spans="1:4" ht="92.25" customHeight="1" thickBot="1" x14ac:dyDescent="0.3">
      <c r="A20" s="121" t="s">
        <v>144</v>
      </c>
      <c r="B20" s="3" t="s">
        <v>145</v>
      </c>
      <c r="C20" s="3"/>
      <c r="D20" s="44">
        <f>5794783*0.2/100</f>
        <v>11589.566000000001</v>
      </c>
    </row>
    <row r="21" spans="1:4" ht="93" customHeight="1" thickBot="1" x14ac:dyDescent="0.3">
      <c r="A21" s="121" t="s">
        <v>146</v>
      </c>
      <c r="B21" s="43" t="s">
        <v>147</v>
      </c>
      <c r="C21" s="3"/>
      <c r="D21" s="44"/>
    </row>
    <row r="22" spans="1:4" ht="105.75" customHeight="1" thickBot="1" x14ac:dyDescent="0.3">
      <c r="A22" s="121" t="s">
        <v>148</v>
      </c>
      <c r="B22" s="43" t="s">
        <v>147</v>
      </c>
      <c r="C22" s="3"/>
      <c r="D22" s="44"/>
    </row>
    <row r="23" spans="1:4" ht="117" customHeight="1" thickBot="1" x14ac:dyDescent="0.3">
      <c r="A23" s="45" t="s">
        <v>149</v>
      </c>
      <c r="B23" s="12" t="s">
        <v>150</v>
      </c>
      <c r="C23" s="12"/>
      <c r="D23" s="47">
        <f>5794783*5.1/100</f>
        <v>295533.93299999996</v>
      </c>
    </row>
    <row r="24" spans="1:4" ht="15.75" thickBot="1" x14ac:dyDescent="0.3">
      <c r="A24" s="57"/>
      <c r="B24" s="58" t="s">
        <v>105</v>
      </c>
      <c r="C24" s="54" t="s">
        <v>16</v>
      </c>
      <c r="D24" s="60">
        <f>D11+D16+D23</f>
        <v>1831004.2960000001</v>
      </c>
    </row>
    <row r="25" spans="1:4" x14ac:dyDescent="0.25">
      <c r="A25" s="1"/>
    </row>
    <row r="26" spans="1:4" x14ac:dyDescent="0.25">
      <c r="A26" s="227" t="s">
        <v>151</v>
      </c>
      <c r="B26" s="227"/>
      <c r="C26" s="227"/>
      <c r="D26" s="227"/>
    </row>
    <row r="27" spans="1:4" ht="57" customHeight="1" x14ac:dyDescent="0.25">
      <c r="A27" s="299" t="s">
        <v>152</v>
      </c>
      <c r="B27" s="299"/>
      <c r="C27" s="299"/>
      <c r="D27" s="299"/>
    </row>
    <row r="28" spans="1:4" ht="33.75" customHeight="1" x14ac:dyDescent="0.25">
      <c r="A28" s="300"/>
      <c r="B28" s="300"/>
      <c r="C28" s="300"/>
      <c r="D28" s="90"/>
    </row>
  </sheetData>
  <mergeCells count="15">
    <mergeCell ref="A7:D7"/>
    <mergeCell ref="A1:D1"/>
    <mergeCell ref="A2:D2"/>
    <mergeCell ref="A4:D4"/>
    <mergeCell ref="A5:D5"/>
    <mergeCell ref="A6:D6"/>
    <mergeCell ref="A26:D26"/>
    <mergeCell ref="A27:D27"/>
    <mergeCell ref="A28:C28"/>
    <mergeCell ref="A12:A13"/>
    <mergeCell ref="C12:C13"/>
    <mergeCell ref="D12:D13"/>
    <mergeCell ref="A17:A18"/>
    <mergeCell ref="C17:C18"/>
    <mergeCell ref="D17:D18"/>
  </mergeCells>
  <hyperlinks>
    <hyperlink ref="B21" location="P1799" display="P1799"/>
    <hyperlink ref="B22" location="P1799" display="P1799"/>
    <hyperlink ref="A27" r:id="rId1" display="consultantplus://offline/ref=B009EB6415ED2D138B8EFDBE8CE347D2ED1A5E7BE592F4DCC65AD16Eg3yDJ"/>
  </hyperlinks>
  <pageMargins left="0.70866141732283472" right="0.70866141732283472" top="0.74803149606299213" bottom="0.74803149606299213" header="0.31496062992125984" footer="0.31496062992125984"/>
  <pageSetup scale="58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topLeftCell="A10" zoomScale="60" zoomScaleNormal="100" workbookViewId="0">
      <selection activeCell="P21" sqref="O21:P21"/>
    </sheetView>
  </sheetViews>
  <sheetFormatPr defaultRowHeight="15" x14ac:dyDescent="0.25"/>
  <cols>
    <col min="1" max="1" width="6.140625" customWidth="1"/>
    <col min="2" max="2" width="27.42578125" customWidth="1"/>
    <col min="3" max="3" width="24.42578125" customWidth="1"/>
    <col min="4" max="4" width="39.140625" customWidth="1"/>
  </cols>
  <sheetData>
    <row r="1" spans="1:4" x14ac:dyDescent="0.25">
      <c r="A1" s="296" t="s">
        <v>122</v>
      </c>
      <c r="B1" s="296"/>
      <c r="C1" s="296"/>
      <c r="D1" s="296"/>
    </row>
    <row r="2" spans="1:4" x14ac:dyDescent="0.25">
      <c r="A2" s="296" t="s">
        <v>305</v>
      </c>
      <c r="B2" s="296"/>
      <c r="C2" s="296"/>
      <c r="D2" s="296"/>
    </row>
    <row r="3" spans="1:4" x14ac:dyDescent="0.25">
      <c r="A3" s="1"/>
    </row>
    <row r="4" spans="1:4" x14ac:dyDescent="0.25">
      <c r="A4" s="227" t="s">
        <v>123</v>
      </c>
      <c r="B4" s="227"/>
      <c r="C4" s="227"/>
      <c r="D4" s="227"/>
    </row>
    <row r="5" spans="1:4" x14ac:dyDescent="0.25">
      <c r="A5" s="227" t="s">
        <v>124</v>
      </c>
      <c r="B5" s="227"/>
      <c r="C5" s="227"/>
      <c r="D5" s="227"/>
    </row>
    <row r="6" spans="1:4" x14ac:dyDescent="0.25">
      <c r="A6" s="227" t="s">
        <v>125</v>
      </c>
      <c r="B6" s="227"/>
      <c r="C6" s="227"/>
      <c r="D6" s="227"/>
    </row>
    <row r="7" spans="1:4" x14ac:dyDescent="0.25">
      <c r="A7" s="227" t="s">
        <v>126</v>
      </c>
      <c r="B7" s="227"/>
      <c r="C7" s="227"/>
      <c r="D7" s="227"/>
    </row>
    <row r="8" spans="1:4" ht="15.75" thickBot="1" x14ac:dyDescent="0.3">
      <c r="A8" s="1"/>
    </row>
    <row r="9" spans="1:4" ht="77.25" customHeight="1" thickBot="1" x14ac:dyDescent="0.3">
      <c r="A9" s="7" t="s">
        <v>97</v>
      </c>
      <c r="B9" s="164" t="s">
        <v>127</v>
      </c>
      <c r="C9" s="164" t="s">
        <v>128</v>
      </c>
      <c r="D9" s="164" t="s">
        <v>129</v>
      </c>
    </row>
    <row r="10" spans="1:4" ht="15.75" thickBot="1" x14ac:dyDescent="0.3">
      <c r="A10" s="160">
        <v>1</v>
      </c>
      <c r="B10" s="163">
        <v>2</v>
      </c>
      <c r="C10" s="163">
        <v>3</v>
      </c>
      <c r="D10" s="163">
        <v>4</v>
      </c>
    </row>
    <row r="11" spans="1:4" ht="66.75" customHeight="1" thickBot="1" x14ac:dyDescent="0.3">
      <c r="A11" s="45" t="s">
        <v>130</v>
      </c>
      <c r="B11" s="12" t="s">
        <v>131</v>
      </c>
      <c r="C11" s="46" t="s">
        <v>16</v>
      </c>
      <c r="D11" s="47"/>
    </row>
    <row r="12" spans="1:4" ht="21" customHeight="1" x14ac:dyDescent="0.25">
      <c r="A12" s="301" t="s">
        <v>132</v>
      </c>
      <c r="B12" s="11" t="s">
        <v>2</v>
      </c>
      <c r="C12" s="301"/>
      <c r="D12" s="303"/>
    </row>
    <row r="13" spans="1:4" ht="18.75" customHeight="1" thickBot="1" x14ac:dyDescent="0.3">
      <c r="A13" s="302"/>
      <c r="B13" s="3" t="s">
        <v>133</v>
      </c>
      <c r="C13" s="302"/>
      <c r="D13" s="302"/>
    </row>
    <row r="14" spans="1:4" ht="22.5" customHeight="1" thickBot="1" x14ac:dyDescent="0.3">
      <c r="A14" s="158" t="s">
        <v>134</v>
      </c>
      <c r="B14" s="3" t="s">
        <v>135</v>
      </c>
      <c r="C14" s="3"/>
      <c r="D14" s="44"/>
    </row>
    <row r="15" spans="1:4" ht="91.5" customHeight="1" thickBot="1" x14ac:dyDescent="0.3">
      <c r="A15" s="158" t="s">
        <v>136</v>
      </c>
      <c r="B15" s="3" t="s">
        <v>137</v>
      </c>
      <c r="C15" s="3"/>
      <c r="D15" s="44"/>
    </row>
    <row r="16" spans="1:4" ht="53.25" customHeight="1" thickBot="1" x14ac:dyDescent="0.3">
      <c r="A16" s="45" t="s">
        <v>138</v>
      </c>
      <c r="B16" s="12" t="s">
        <v>139</v>
      </c>
      <c r="C16" s="46" t="s">
        <v>16</v>
      </c>
      <c r="D16" s="47">
        <f>D17+D19+D20</f>
        <v>0</v>
      </c>
    </row>
    <row r="17" spans="1:4" ht="22.5" customHeight="1" x14ac:dyDescent="0.25">
      <c r="A17" s="301" t="s">
        <v>140</v>
      </c>
      <c r="B17" s="11" t="s">
        <v>2</v>
      </c>
      <c r="C17" s="301"/>
      <c r="D17" s="303"/>
    </row>
    <row r="18" spans="1:4" ht="85.5" customHeight="1" thickBot="1" x14ac:dyDescent="0.3">
      <c r="A18" s="302"/>
      <c r="B18" s="3" t="s">
        <v>141</v>
      </c>
      <c r="C18" s="302"/>
      <c r="D18" s="304"/>
    </row>
    <row r="19" spans="1:4" ht="71.25" customHeight="1" thickBot="1" x14ac:dyDescent="0.3">
      <c r="A19" s="158" t="s">
        <v>142</v>
      </c>
      <c r="B19" s="3" t="s">
        <v>143</v>
      </c>
      <c r="C19" s="3"/>
      <c r="D19" s="44"/>
    </row>
    <row r="20" spans="1:4" ht="92.25" customHeight="1" thickBot="1" x14ac:dyDescent="0.3">
      <c r="A20" s="158" t="s">
        <v>144</v>
      </c>
      <c r="B20" s="3" t="s">
        <v>145</v>
      </c>
      <c r="C20" s="3"/>
      <c r="D20" s="44"/>
    </row>
    <row r="21" spans="1:4" ht="93" customHeight="1" thickBot="1" x14ac:dyDescent="0.3">
      <c r="A21" s="158" t="s">
        <v>146</v>
      </c>
      <c r="B21" s="43" t="s">
        <v>147</v>
      </c>
      <c r="C21" s="3"/>
      <c r="D21" s="44"/>
    </row>
    <row r="22" spans="1:4" ht="105.75" customHeight="1" thickBot="1" x14ac:dyDescent="0.3">
      <c r="A22" s="158" t="s">
        <v>148</v>
      </c>
      <c r="B22" s="43" t="s">
        <v>147</v>
      </c>
      <c r="C22" s="3"/>
      <c r="D22" s="44"/>
    </row>
    <row r="23" spans="1:4" ht="117" customHeight="1" thickBot="1" x14ac:dyDescent="0.3">
      <c r="A23" s="45" t="s">
        <v>149</v>
      </c>
      <c r="B23" s="12" t="s">
        <v>150</v>
      </c>
      <c r="C23" s="12"/>
      <c r="D23" s="47"/>
    </row>
    <row r="24" spans="1:4" ht="15.75" thickBot="1" x14ac:dyDescent="0.3">
      <c r="A24" s="57"/>
      <c r="B24" s="58" t="s">
        <v>105</v>
      </c>
      <c r="C24" s="54" t="s">
        <v>16</v>
      </c>
      <c r="D24" s="60">
        <f>D11+D16+D23</f>
        <v>0</v>
      </c>
    </row>
    <row r="25" spans="1:4" x14ac:dyDescent="0.25">
      <c r="A25" s="1"/>
    </row>
    <row r="26" spans="1:4" x14ac:dyDescent="0.25">
      <c r="A26" s="227" t="s">
        <v>151</v>
      </c>
      <c r="B26" s="227"/>
      <c r="C26" s="227"/>
      <c r="D26" s="227"/>
    </row>
    <row r="27" spans="1:4" ht="57" customHeight="1" x14ac:dyDescent="0.25">
      <c r="A27" s="299" t="s">
        <v>152</v>
      </c>
      <c r="B27" s="299"/>
      <c r="C27" s="299"/>
      <c r="D27" s="299"/>
    </row>
    <row r="28" spans="1:4" ht="33.75" customHeight="1" x14ac:dyDescent="0.25">
      <c r="A28" s="300"/>
      <c r="B28" s="300"/>
      <c r="C28" s="300"/>
      <c r="D28" s="90"/>
    </row>
  </sheetData>
  <mergeCells count="15">
    <mergeCell ref="A7:D7"/>
    <mergeCell ref="A1:D1"/>
    <mergeCell ref="A2:D2"/>
    <mergeCell ref="A4:D4"/>
    <mergeCell ref="A5:D5"/>
    <mergeCell ref="A6:D6"/>
    <mergeCell ref="A26:D26"/>
    <mergeCell ref="A27:D27"/>
    <mergeCell ref="A28:C28"/>
    <mergeCell ref="A12:A13"/>
    <mergeCell ref="C12:C13"/>
    <mergeCell ref="D12:D13"/>
    <mergeCell ref="A17:A18"/>
    <mergeCell ref="C17:C18"/>
    <mergeCell ref="D17:D18"/>
  </mergeCells>
  <hyperlinks>
    <hyperlink ref="B21" location="P1799" display="P1799"/>
    <hyperlink ref="B22" location="P1799" display="P1799"/>
    <hyperlink ref="A27" r:id="rId1" display="consultantplus://offline/ref=B009EB6415ED2D138B8EFDBE8CE347D2ED1A5E7BE592F4DCC65AD16Eg3yDJ"/>
  </hyperlinks>
  <pageMargins left="0.70866141732283472" right="0.70866141732283472" top="0.74803149606299213" bottom="0.74803149606299213" header="0.31496062992125984" footer="0.31496062992125984"/>
  <pageSetup scale="58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topLeftCell="A8" zoomScale="60" zoomScaleNormal="100" workbookViewId="0">
      <selection activeCell="G23" sqref="G23"/>
    </sheetView>
  </sheetViews>
  <sheetFormatPr defaultRowHeight="15" x14ac:dyDescent="0.25"/>
  <cols>
    <col min="1" max="1" width="6.140625" customWidth="1"/>
    <col min="2" max="2" width="27.42578125" customWidth="1"/>
    <col min="3" max="3" width="24.42578125" customWidth="1"/>
    <col min="4" max="4" width="39.140625" customWidth="1"/>
  </cols>
  <sheetData>
    <row r="1" spans="1:4" x14ac:dyDescent="0.25">
      <c r="A1" s="296" t="s">
        <v>122</v>
      </c>
      <c r="B1" s="296"/>
      <c r="C1" s="296"/>
      <c r="D1" s="296"/>
    </row>
    <row r="2" spans="1:4" x14ac:dyDescent="0.25">
      <c r="A2" s="296" t="s">
        <v>236</v>
      </c>
      <c r="B2" s="296"/>
      <c r="C2" s="296"/>
      <c r="D2" s="296"/>
    </row>
    <row r="3" spans="1:4" x14ac:dyDescent="0.25">
      <c r="A3" s="1"/>
    </row>
    <row r="4" spans="1:4" x14ac:dyDescent="0.25">
      <c r="A4" s="227" t="s">
        <v>123</v>
      </c>
      <c r="B4" s="227"/>
      <c r="C4" s="227"/>
      <c r="D4" s="227"/>
    </row>
    <row r="5" spans="1:4" x14ac:dyDescent="0.25">
      <c r="A5" s="227" t="s">
        <v>124</v>
      </c>
      <c r="B5" s="227"/>
      <c r="C5" s="227"/>
      <c r="D5" s="227"/>
    </row>
    <row r="6" spans="1:4" x14ac:dyDescent="0.25">
      <c r="A6" s="227" t="s">
        <v>125</v>
      </c>
      <c r="B6" s="227"/>
      <c r="C6" s="227"/>
      <c r="D6" s="227"/>
    </row>
    <row r="7" spans="1:4" x14ac:dyDescent="0.25">
      <c r="A7" s="227" t="s">
        <v>126</v>
      </c>
      <c r="B7" s="227"/>
      <c r="C7" s="227"/>
      <c r="D7" s="227"/>
    </row>
    <row r="8" spans="1:4" ht="15.75" thickBot="1" x14ac:dyDescent="0.3">
      <c r="A8" s="1"/>
    </row>
    <row r="9" spans="1:4" ht="77.25" customHeight="1" thickBot="1" x14ac:dyDescent="0.3">
      <c r="A9" s="7" t="s">
        <v>97</v>
      </c>
      <c r="B9" s="8" t="s">
        <v>127</v>
      </c>
      <c r="C9" s="8" t="s">
        <v>128</v>
      </c>
      <c r="D9" s="8" t="s">
        <v>129</v>
      </c>
    </row>
    <row r="10" spans="1:4" ht="15.75" thickBot="1" x14ac:dyDescent="0.3">
      <c r="A10" s="9">
        <v>1</v>
      </c>
      <c r="B10" s="10">
        <v>2</v>
      </c>
      <c r="C10" s="10">
        <v>3</v>
      </c>
      <c r="D10" s="10">
        <v>4</v>
      </c>
    </row>
    <row r="11" spans="1:4" ht="66.75" customHeight="1" thickBot="1" x14ac:dyDescent="0.3">
      <c r="A11" s="45" t="s">
        <v>130</v>
      </c>
      <c r="B11" s="12" t="s">
        <v>131</v>
      </c>
      <c r="C11" s="46" t="s">
        <v>16</v>
      </c>
      <c r="D11" s="47">
        <f>D12</f>
        <v>4844525.4000000004</v>
      </c>
    </row>
    <row r="12" spans="1:4" ht="21" customHeight="1" x14ac:dyDescent="0.25">
      <c r="A12" s="301" t="s">
        <v>132</v>
      </c>
      <c r="B12" s="11" t="s">
        <v>2</v>
      </c>
      <c r="C12" s="301"/>
      <c r="D12" s="303">
        <f>22020570*22/100</f>
        <v>4844525.4000000004</v>
      </c>
    </row>
    <row r="13" spans="1:4" ht="18.75" customHeight="1" thickBot="1" x14ac:dyDescent="0.3">
      <c r="A13" s="302"/>
      <c r="B13" s="3" t="s">
        <v>133</v>
      </c>
      <c r="C13" s="302"/>
      <c r="D13" s="302"/>
    </row>
    <row r="14" spans="1:4" ht="22.5" customHeight="1" thickBot="1" x14ac:dyDescent="0.3">
      <c r="A14" s="4" t="s">
        <v>134</v>
      </c>
      <c r="B14" s="3" t="s">
        <v>135</v>
      </c>
      <c r="C14" s="3"/>
      <c r="D14" s="44"/>
    </row>
    <row r="15" spans="1:4" ht="91.5" customHeight="1" thickBot="1" x14ac:dyDescent="0.3">
      <c r="A15" s="4" t="s">
        <v>136</v>
      </c>
      <c r="B15" s="3" t="s">
        <v>137</v>
      </c>
      <c r="C15" s="3"/>
      <c r="D15" s="44"/>
    </row>
    <row r="16" spans="1:4" ht="53.25" customHeight="1" thickBot="1" x14ac:dyDescent="0.3">
      <c r="A16" s="45" t="s">
        <v>138</v>
      </c>
      <c r="B16" s="12" t="s">
        <v>139</v>
      </c>
      <c r="C16" s="46" t="s">
        <v>16</v>
      </c>
      <c r="D16" s="47">
        <f>D17+D19+D20</f>
        <v>682637.67</v>
      </c>
    </row>
    <row r="17" spans="1:4" ht="22.5" customHeight="1" x14ac:dyDescent="0.25">
      <c r="A17" s="301" t="s">
        <v>140</v>
      </c>
      <c r="B17" s="11" t="s">
        <v>2</v>
      </c>
      <c r="C17" s="301"/>
      <c r="D17" s="303">
        <f>22020570*2.9/100</f>
        <v>638596.53</v>
      </c>
    </row>
    <row r="18" spans="1:4" ht="85.5" customHeight="1" thickBot="1" x14ac:dyDescent="0.3">
      <c r="A18" s="302"/>
      <c r="B18" s="3" t="s">
        <v>141</v>
      </c>
      <c r="C18" s="302"/>
      <c r="D18" s="304"/>
    </row>
    <row r="19" spans="1:4" ht="71.25" customHeight="1" thickBot="1" x14ac:dyDescent="0.3">
      <c r="A19" s="4" t="s">
        <v>142</v>
      </c>
      <c r="B19" s="3" t="s">
        <v>143</v>
      </c>
      <c r="C19" s="3"/>
      <c r="D19" s="44"/>
    </row>
    <row r="20" spans="1:4" ht="92.25" customHeight="1" thickBot="1" x14ac:dyDescent="0.3">
      <c r="A20" s="4" t="s">
        <v>144</v>
      </c>
      <c r="B20" s="3" t="s">
        <v>145</v>
      </c>
      <c r="C20" s="3"/>
      <c r="D20" s="44">
        <f>22020570*0.2/100</f>
        <v>44041.14</v>
      </c>
    </row>
    <row r="21" spans="1:4" ht="93" customHeight="1" thickBot="1" x14ac:dyDescent="0.3">
      <c r="A21" s="4" t="s">
        <v>146</v>
      </c>
      <c r="B21" s="43" t="s">
        <v>147</v>
      </c>
      <c r="C21" s="3"/>
      <c r="D21" s="44"/>
    </row>
    <row r="22" spans="1:4" ht="105.75" customHeight="1" thickBot="1" x14ac:dyDescent="0.3">
      <c r="A22" s="4" t="s">
        <v>148</v>
      </c>
      <c r="B22" s="43" t="s">
        <v>147</v>
      </c>
      <c r="C22" s="3"/>
      <c r="D22" s="44"/>
    </row>
    <row r="23" spans="1:4" ht="117" customHeight="1" thickBot="1" x14ac:dyDescent="0.3">
      <c r="A23" s="45" t="s">
        <v>149</v>
      </c>
      <c r="B23" s="12" t="s">
        <v>150</v>
      </c>
      <c r="C23" s="12"/>
      <c r="D23" s="47">
        <v>1123767</v>
      </c>
    </row>
    <row r="24" spans="1:4" ht="15.75" thickBot="1" x14ac:dyDescent="0.3">
      <c r="A24" s="57"/>
      <c r="B24" s="58" t="s">
        <v>105</v>
      </c>
      <c r="C24" s="54" t="s">
        <v>16</v>
      </c>
      <c r="D24" s="60">
        <f>D11+D16++D23</f>
        <v>6650930.0700000003</v>
      </c>
    </row>
    <row r="25" spans="1:4" x14ac:dyDescent="0.25">
      <c r="A25" s="1"/>
    </row>
    <row r="26" spans="1:4" x14ac:dyDescent="0.25">
      <c r="A26" s="227" t="s">
        <v>151</v>
      </c>
      <c r="B26" s="227"/>
      <c r="C26" s="227"/>
      <c r="D26" s="227"/>
    </row>
    <row r="27" spans="1:4" ht="57" customHeight="1" x14ac:dyDescent="0.25">
      <c r="A27" s="299" t="s">
        <v>152</v>
      </c>
      <c r="B27" s="299"/>
      <c r="C27" s="299"/>
      <c r="D27" s="299"/>
    </row>
    <row r="28" spans="1:4" ht="33.75" customHeight="1" x14ac:dyDescent="0.25">
      <c r="A28" s="300"/>
      <c r="B28" s="300"/>
      <c r="C28" s="300"/>
      <c r="D28" s="90"/>
    </row>
  </sheetData>
  <mergeCells count="15">
    <mergeCell ref="A28:C28"/>
    <mergeCell ref="A26:D26"/>
    <mergeCell ref="A27:D27"/>
    <mergeCell ref="A1:D1"/>
    <mergeCell ref="A2:D2"/>
    <mergeCell ref="A4:D4"/>
    <mergeCell ref="A5:D5"/>
    <mergeCell ref="A6:D6"/>
    <mergeCell ref="A7:D7"/>
    <mergeCell ref="A12:A13"/>
    <mergeCell ref="C12:C13"/>
    <mergeCell ref="D12:D13"/>
    <mergeCell ref="A17:A18"/>
    <mergeCell ref="C17:C18"/>
    <mergeCell ref="D17:D18"/>
  </mergeCells>
  <hyperlinks>
    <hyperlink ref="B21" location="P1799" display="P1799"/>
    <hyperlink ref="B22" location="P1799" display="P1799"/>
    <hyperlink ref="A27" r:id="rId1" display="consultantplus://offline/ref=B009EB6415ED2D138B8EFDBE8CE347D2ED1A5E7BE592F4DCC65AD16Eg3yDJ"/>
  </hyperlinks>
  <pageMargins left="0.70866141732283472" right="0.70866141732283472" top="0.74803149606299213" bottom="0.74803149606299213" header="0.31496062992125984" footer="0.31496062992125984"/>
  <pageSetup scale="58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topLeftCell="A22" zoomScale="60" zoomScaleNormal="100" workbookViewId="0">
      <selection activeCell="L51" sqref="L51"/>
    </sheetView>
  </sheetViews>
  <sheetFormatPr defaultRowHeight="15" x14ac:dyDescent="0.25"/>
  <cols>
    <col min="2" max="2" width="35" customWidth="1"/>
    <col min="3" max="3" width="15" customWidth="1"/>
    <col min="4" max="4" width="15.140625" customWidth="1"/>
    <col min="5" max="5" width="21.28515625" customWidth="1"/>
  </cols>
  <sheetData>
    <row r="1" spans="1:5" x14ac:dyDescent="0.25">
      <c r="A1" s="227" t="s">
        <v>153</v>
      </c>
      <c r="B1" s="227"/>
      <c r="C1" s="227"/>
      <c r="D1" s="227"/>
      <c r="E1" s="227"/>
    </row>
    <row r="2" spans="1:5" x14ac:dyDescent="0.25">
      <c r="A2" s="227" t="s">
        <v>154</v>
      </c>
      <c r="B2" s="227"/>
      <c r="C2" s="227"/>
      <c r="D2" s="227"/>
      <c r="E2" s="227"/>
    </row>
    <row r="3" spans="1:5" x14ac:dyDescent="0.25">
      <c r="A3" s="227"/>
      <c r="B3" s="227"/>
      <c r="C3" s="227"/>
      <c r="D3" s="227"/>
      <c r="E3" s="227"/>
    </row>
    <row r="4" spans="1:5" x14ac:dyDescent="0.25">
      <c r="A4" s="296" t="s">
        <v>237</v>
      </c>
      <c r="B4" s="296"/>
      <c r="C4" s="296"/>
      <c r="D4" s="296"/>
      <c r="E4" s="296"/>
    </row>
    <row r="5" spans="1:5" x14ac:dyDescent="0.25">
      <c r="A5" s="296" t="s">
        <v>282</v>
      </c>
      <c r="B5" s="296"/>
      <c r="C5" s="296"/>
      <c r="D5" s="296"/>
      <c r="E5" s="296"/>
    </row>
    <row r="6" spans="1:5" ht="15.75" thickBot="1" x14ac:dyDescent="0.3">
      <c r="A6" s="1"/>
    </row>
    <row r="7" spans="1:5" ht="45.75" thickBot="1" x14ac:dyDescent="0.3">
      <c r="A7" s="7" t="s">
        <v>97</v>
      </c>
      <c r="B7" s="128" t="s">
        <v>0</v>
      </c>
      <c r="C7" s="128" t="s">
        <v>157</v>
      </c>
      <c r="D7" s="128" t="s">
        <v>158</v>
      </c>
      <c r="E7" s="128" t="s">
        <v>159</v>
      </c>
    </row>
    <row r="8" spans="1:5" ht="15.75" thickBot="1" x14ac:dyDescent="0.3">
      <c r="A8" s="124">
        <v>1</v>
      </c>
      <c r="B8" s="127">
        <v>2</v>
      </c>
      <c r="C8" s="127">
        <v>3</v>
      </c>
      <c r="D8" s="127">
        <v>4</v>
      </c>
      <c r="E8" s="127">
        <v>5</v>
      </c>
    </row>
    <row r="9" spans="1:5" ht="15.75" thickBot="1" x14ac:dyDescent="0.3">
      <c r="A9" s="121">
        <v>1</v>
      </c>
      <c r="B9" s="3"/>
      <c r="C9" s="3"/>
      <c r="D9" s="3"/>
      <c r="E9" s="3"/>
    </row>
    <row r="10" spans="1:5" ht="15.75" thickBot="1" x14ac:dyDescent="0.3">
      <c r="A10" s="121">
        <v>2</v>
      </c>
      <c r="B10" s="3"/>
      <c r="C10" s="3"/>
      <c r="D10" s="3"/>
      <c r="E10" s="3"/>
    </row>
    <row r="11" spans="1:5" ht="15.75" thickBot="1" x14ac:dyDescent="0.3">
      <c r="A11" s="57"/>
      <c r="B11" s="58" t="s">
        <v>105</v>
      </c>
      <c r="C11" s="54" t="s">
        <v>16</v>
      </c>
      <c r="D11" s="54" t="s">
        <v>16</v>
      </c>
      <c r="E11" s="53">
        <f>SUM(E9:E10)</f>
        <v>0</v>
      </c>
    </row>
    <row r="12" spans="1:5" x14ac:dyDescent="0.25">
      <c r="A12" s="1"/>
    </row>
    <row r="13" spans="1:5" x14ac:dyDescent="0.25">
      <c r="A13" s="227" t="s">
        <v>160</v>
      </c>
      <c r="B13" s="227"/>
      <c r="C13" s="227"/>
      <c r="D13" s="227"/>
      <c r="E13" s="227"/>
    </row>
    <row r="14" spans="1:5" x14ac:dyDescent="0.25">
      <c r="A14" s="227" t="s">
        <v>161</v>
      </c>
      <c r="B14" s="227"/>
      <c r="C14" s="227"/>
      <c r="D14" s="227"/>
      <c r="E14" s="227"/>
    </row>
    <row r="15" spans="1:5" x14ac:dyDescent="0.25">
      <c r="A15" s="227"/>
      <c r="B15" s="227"/>
      <c r="C15" s="227"/>
      <c r="D15" s="227"/>
      <c r="E15" s="227"/>
    </row>
    <row r="16" spans="1:5" x14ac:dyDescent="0.25">
      <c r="A16" s="296" t="s">
        <v>323</v>
      </c>
      <c r="B16" s="296"/>
      <c r="C16" s="296"/>
      <c r="D16" s="296"/>
      <c r="E16" s="296"/>
    </row>
    <row r="17" spans="1:5" x14ac:dyDescent="0.25">
      <c r="A17" s="296" t="s">
        <v>260</v>
      </c>
      <c r="B17" s="296"/>
      <c r="C17" s="296"/>
      <c r="D17" s="296"/>
      <c r="E17" s="296"/>
    </row>
    <row r="18" spans="1:5" ht="15.75" thickBot="1" x14ac:dyDescent="0.3">
      <c r="A18" s="1"/>
    </row>
    <row r="19" spans="1:5" ht="96" customHeight="1" thickBot="1" x14ac:dyDescent="0.3">
      <c r="A19" s="7" t="s">
        <v>97</v>
      </c>
      <c r="B19" s="128" t="s">
        <v>110</v>
      </c>
      <c r="C19" s="128" t="s">
        <v>164</v>
      </c>
      <c r="D19" s="128" t="s">
        <v>165</v>
      </c>
      <c r="E19" s="128" t="s">
        <v>166</v>
      </c>
    </row>
    <row r="20" spans="1:5" ht="15.75" thickBot="1" x14ac:dyDescent="0.3">
      <c r="A20" s="124">
        <v>1</v>
      </c>
      <c r="B20" s="127">
        <v>2</v>
      </c>
      <c r="C20" s="127">
        <v>3</v>
      </c>
      <c r="D20" s="127">
        <v>4</v>
      </c>
      <c r="E20" s="197">
        <v>5</v>
      </c>
    </row>
    <row r="21" spans="1:5" ht="15.75" thickBot="1" x14ac:dyDescent="0.3">
      <c r="A21" s="121"/>
      <c r="B21" s="3" t="s">
        <v>324</v>
      </c>
      <c r="C21" s="3"/>
      <c r="D21" s="3"/>
      <c r="E21" s="198">
        <v>25000</v>
      </c>
    </row>
    <row r="22" spans="1:5" ht="15.75" thickBot="1" x14ac:dyDescent="0.3">
      <c r="A22" s="210"/>
      <c r="B22" s="3" t="s">
        <v>242</v>
      </c>
      <c r="C22" s="3"/>
      <c r="D22" s="3"/>
      <c r="E22" s="198">
        <v>60000</v>
      </c>
    </row>
    <row r="23" spans="1:5" ht="15.75" thickBot="1" x14ac:dyDescent="0.3">
      <c r="A23" s="57"/>
      <c r="B23" s="58" t="s">
        <v>105</v>
      </c>
      <c r="C23" s="53"/>
      <c r="D23" s="54" t="s">
        <v>16</v>
      </c>
      <c r="E23" s="199">
        <f>SUM(E21:E21)</f>
        <v>25000</v>
      </c>
    </row>
    <row r="24" spans="1:5" x14ac:dyDescent="0.25">
      <c r="A24" s="305"/>
      <c r="B24" s="305"/>
      <c r="C24" s="305"/>
      <c r="D24" s="305"/>
      <c r="E24" s="305"/>
    </row>
    <row r="25" spans="1:5" x14ac:dyDescent="0.25">
      <c r="A25" s="227" t="s">
        <v>167</v>
      </c>
      <c r="B25" s="227"/>
      <c r="C25" s="227"/>
      <c r="D25" s="227"/>
      <c r="E25" s="227"/>
    </row>
    <row r="26" spans="1:5" x14ac:dyDescent="0.25">
      <c r="A26" s="227" t="s">
        <v>161</v>
      </c>
      <c r="B26" s="227"/>
      <c r="C26" s="227"/>
      <c r="D26" s="227"/>
      <c r="E26" s="227"/>
    </row>
    <row r="27" spans="1:5" x14ac:dyDescent="0.25">
      <c r="A27" s="227"/>
      <c r="B27" s="227"/>
      <c r="C27" s="227"/>
      <c r="D27" s="227"/>
      <c r="E27" s="227"/>
    </row>
    <row r="28" spans="1:5" x14ac:dyDescent="0.25">
      <c r="A28" s="296" t="s">
        <v>162</v>
      </c>
      <c r="B28" s="296"/>
      <c r="C28" s="296"/>
      <c r="D28" s="296"/>
      <c r="E28" s="296"/>
    </row>
    <row r="29" spans="1:5" x14ac:dyDescent="0.25">
      <c r="A29" s="296" t="s">
        <v>259</v>
      </c>
      <c r="B29" s="296"/>
      <c r="C29" s="296"/>
      <c r="D29" s="296"/>
      <c r="E29" s="296"/>
    </row>
    <row r="30" spans="1:5" ht="15.75" thickBot="1" x14ac:dyDescent="0.3">
      <c r="A30" s="1"/>
    </row>
    <row r="31" spans="1:5" ht="60.75" thickBot="1" x14ac:dyDescent="0.3">
      <c r="A31" s="7" t="s">
        <v>97</v>
      </c>
      <c r="B31" s="128" t="s">
        <v>110</v>
      </c>
      <c r="C31" s="128" t="s">
        <v>164</v>
      </c>
      <c r="D31" s="128" t="s">
        <v>165</v>
      </c>
      <c r="E31" s="128" t="s">
        <v>166</v>
      </c>
    </row>
    <row r="32" spans="1:5" ht="27" customHeight="1" thickBot="1" x14ac:dyDescent="0.3">
      <c r="A32" s="124">
        <v>1</v>
      </c>
      <c r="B32" s="127">
        <v>2</v>
      </c>
      <c r="C32" s="127">
        <v>3</v>
      </c>
      <c r="D32" s="127">
        <v>4</v>
      </c>
      <c r="E32" s="127">
        <v>5</v>
      </c>
    </row>
    <row r="33" spans="1:5" ht="38.25" customHeight="1" thickBot="1" x14ac:dyDescent="0.3">
      <c r="A33" s="121">
        <v>1</v>
      </c>
      <c r="B33" s="3" t="s">
        <v>334</v>
      </c>
      <c r="C33" s="61"/>
      <c r="D33" s="61"/>
      <c r="E33" s="61">
        <v>169000</v>
      </c>
    </row>
    <row r="34" spans="1:5" ht="15.75" thickBot="1" x14ac:dyDescent="0.3">
      <c r="A34" s="57"/>
      <c r="B34" s="58" t="s">
        <v>105</v>
      </c>
      <c r="C34" s="62"/>
      <c r="D34" s="55" t="s">
        <v>16</v>
      </c>
      <c r="E34" s="60">
        <f>SUM(E33:E33)</f>
        <v>169000</v>
      </c>
    </row>
    <row r="35" spans="1:5" x14ac:dyDescent="0.25">
      <c r="A35" s="305"/>
      <c r="B35" s="305"/>
      <c r="C35" s="305"/>
      <c r="D35" s="305"/>
      <c r="E35" s="305"/>
    </row>
    <row r="36" spans="1:5" x14ac:dyDescent="0.25">
      <c r="A36" s="227"/>
      <c r="B36" s="227"/>
      <c r="C36" s="227"/>
      <c r="D36" s="227"/>
      <c r="E36" s="227"/>
    </row>
    <row r="37" spans="1:5" x14ac:dyDescent="0.25">
      <c r="A37" s="227" t="s">
        <v>167</v>
      </c>
      <c r="B37" s="227"/>
      <c r="C37" s="227"/>
      <c r="D37" s="227"/>
      <c r="E37" s="227"/>
    </row>
    <row r="38" spans="1:5" x14ac:dyDescent="0.25">
      <c r="A38" s="227" t="s">
        <v>161</v>
      </c>
      <c r="B38" s="227"/>
      <c r="C38" s="227"/>
      <c r="D38" s="227"/>
      <c r="E38" s="227"/>
    </row>
    <row r="39" spans="1:5" x14ac:dyDescent="0.25">
      <c r="A39" s="227"/>
      <c r="B39" s="227"/>
      <c r="C39" s="227"/>
      <c r="D39" s="227"/>
      <c r="E39" s="227"/>
    </row>
    <row r="40" spans="1:5" x14ac:dyDescent="0.25">
      <c r="A40" s="296" t="s">
        <v>168</v>
      </c>
      <c r="B40" s="296"/>
      <c r="C40" s="296"/>
      <c r="D40" s="296"/>
      <c r="E40" s="296"/>
    </row>
    <row r="41" spans="1:5" x14ac:dyDescent="0.25">
      <c r="A41" s="296" t="s">
        <v>259</v>
      </c>
      <c r="B41" s="296"/>
      <c r="C41" s="296"/>
      <c r="D41" s="296"/>
      <c r="E41" s="296"/>
    </row>
    <row r="42" spans="1:5" ht="15.75" thickBot="1" x14ac:dyDescent="0.3">
      <c r="A42" s="1"/>
    </row>
    <row r="43" spans="1:5" ht="88.5" customHeight="1" thickBot="1" x14ac:dyDescent="0.3">
      <c r="A43" s="7" t="s">
        <v>97</v>
      </c>
      <c r="B43" s="128" t="s">
        <v>110</v>
      </c>
      <c r="C43" s="128" t="s">
        <v>164</v>
      </c>
      <c r="D43" s="128" t="s">
        <v>165</v>
      </c>
      <c r="E43" s="128" t="s">
        <v>166</v>
      </c>
    </row>
    <row r="44" spans="1:5" ht="15.75" thickBot="1" x14ac:dyDescent="0.3">
      <c r="A44" s="124">
        <v>1</v>
      </c>
      <c r="B44" s="127">
        <v>2</v>
      </c>
      <c r="C44" s="127">
        <v>3</v>
      </c>
      <c r="D44" s="127">
        <v>4</v>
      </c>
      <c r="E44" s="127">
        <v>5</v>
      </c>
    </row>
    <row r="45" spans="1:5" ht="15.75" thickBot="1" x14ac:dyDescent="0.3">
      <c r="A45" s="121">
        <v>1</v>
      </c>
      <c r="B45" s="3" t="s">
        <v>322</v>
      </c>
      <c r="C45" s="61"/>
      <c r="D45" s="61"/>
      <c r="E45" s="61">
        <v>700</v>
      </c>
    </row>
    <row r="46" spans="1:5" ht="15.75" thickBot="1" x14ac:dyDescent="0.3">
      <c r="A46" s="190">
        <v>2</v>
      </c>
      <c r="B46" s="3" t="s">
        <v>261</v>
      </c>
      <c r="C46" s="61"/>
      <c r="D46" s="61"/>
      <c r="E46" s="61">
        <v>124300</v>
      </c>
    </row>
    <row r="47" spans="1:5" ht="15.75" thickBot="1" x14ac:dyDescent="0.3">
      <c r="A47" s="190"/>
      <c r="B47" s="3"/>
      <c r="C47" s="61"/>
      <c r="D47" s="61"/>
      <c r="E47" s="61"/>
    </row>
    <row r="48" spans="1:5" ht="15.75" thickBot="1" x14ac:dyDescent="0.3">
      <c r="A48" s="190"/>
      <c r="B48" s="3"/>
      <c r="C48" s="61"/>
      <c r="D48" s="61"/>
      <c r="E48" s="61"/>
    </row>
    <row r="49" spans="1:5" ht="15.75" thickBot="1" x14ac:dyDescent="0.3">
      <c r="A49" s="190"/>
      <c r="B49" s="3"/>
      <c r="C49" s="61"/>
      <c r="D49" s="61"/>
      <c r="E49" s="61"/>
    </row>
    <row r="50" spans="1:5" ht="15.75" thickBot="1" x14ac:dyDescent="0.3">
      <c r="A50" s="121"/>
      <c r="B50" s="3"/>
      <c r="C50" s="61"/>
      <c r="D50" s="61"/>
      <c r="E50" s="61">
        <f>C50*D50</f>
        <v>0</v>
      </c>
    </row>
    <row r="51" spans="1:5" ht="15.75" thickBot="1" x14ac:dyDescent="0.3">
      <c r="A51" s="57"/>
      <c r="B51" s="58" t="s">
        <v>105</v>
      </c>
      <c r="C51" s="62"/>
      <c r="D51" s="55" t="s">
        <v>16</v>
      </c>
      <c r="E51" s="62">
        <f>SUM(E45:E50)</f>
        <v>125000</v>
      </c>
    </row>
    <row r="52" spans="1:5" x14ac:dyDescent="0.25">
      <c r="A52" s="305"/>
      <c r="B52" s="305"/>
      <c r="C52" s="305"/>
      <c r="D52" s="305"/>
      <c r="E52" s="305"/>
    </row>
    <row r="53" spans="1:5" x14ac:dyDescent="0.25">
      <c r="A53" s="227" t="s">
        <v>169</v>
      </c>
      <c r="B53" s="227"/>
      <c r="C53" s="227"/>
      <c r="D53" s="227"/>
      <c r="E53" s="227"/>
    </row>
    <row r="54" spans="1:5" x14ac:dyDescent="0.25">
      <c r="A54" s="227" t="s">
        <v>170</v>
      </c>
      <c r="B54" s="227"/>
      <c r="C54" s="227"/>
      <c r="D54" s="227"/>
      <c r="E54" s="227"/>
    </row>
    <row r="55" spans="1:5" x14ac:dyDescent="0.25">
      <c r="A55" s="227"/>
      <c r="B55" s="227"/>
      <c r="C55" s="227"/>
      <c r="D55" s="227"/>
      <c r="E55" s="227"/>
    </row>
    <row r="56" spans="1:5" x14ac:dyDescent="0.25">
      <c r="A56" s="296" t="s">
        <v>327</v>
      </c>
      <c r="B56" s="296"/>
      <c r="C56" s="296"/>
      <c r="D56" s="296"/>
      <c r="E56" s="296"/>
    </row>
    <row r="57" spans="1:5" x14ac:dyDescent="0.25">
      <c r="A57" s="296" t="s">
        <v>259</v>
      </c>
      <c r="B57" s="296"/>
      <c r="C57" s="296"/>
      <c r="D57" s="296"/>
      <c r="E57" s="296"/>
    </row>
    <row r="58" spans="1:5" ht="15.75" thickBot="1" x14ac:dyDescent="0.3">
      <c r="A58" s="1"/>
    </row>
    <row r="59" spans="1:5" ht="45.75" thickBot="1" x14ac:dyDescent="0.3">
      <c r="A59" s="7" t="s">
        <v>97</v>
      </c>
      <c r="B59" s="128" t="s">
        <v>0</v>
      </c>
      <c r="C59" s="128" t="s">
        <v>157</v>
      </c>
      <c r="D59" s="128" t="s">
        <v>158</v>
      </c>
      <c r="E59" s="128" t="s">
        <v>159</v>
      </c>
    </row>
    <row r="60" spans="1:5" ht="15.75" thickBot="1" x14ac:dyDescent="0.3">
      <c r="A60" s="124">
        <v>1</v>
      </c>
      <c r="B60" s="127">
        <v>2</v>
      </c>
      <c r="C60" s="127">
        <v>3</v>
      </c>
      <c r="D60" s="127">
        <v>4</v>
      </c>
      <c r="E60" s="127">
        <v>5</v>
      </c>
    </row>
    <row r="61" spans="1:5" ht="15.75" thickBot="1" x14ac:dyDescent="0.3">
      <c r="A61" s="121"/>
      <c r="B61" s="3"/>
      <c r="C61" s="3"/>
      <c r="D61" s="3"/>
      <c r="E61" s="3"/>
    </row>
    <row r="62" spans="1:5" ht="15.75" thickBot="1" x14ac:dyDescent="0.3">
      <c r="A62" s="121"/>
      <c r="B62" s="3"/>
      <c r="C62" s="3"/>
      <c r="D62" s="3"/>
      <c r="E62" s="3">
        <f>C62*D62</f>
        <v>0</v>
      </c>
    </row>
    <row r="63" spans="1:5" ht="15.75" thickBot="1" x14ac:dyDescent="0.3">
      <c r="A63" s="57"/>
      <c r="B63" s="58" t="s">
        <v>105</v>
      </c>
      <c r="C63" s="54" t="s">
        <v>16</v>
      </c>
      <c r="D63" s="54" t="s">
        <v>16</v>
      </c>
      <c r="E63" s="53">
        <f>SUM(E61:E62)</f>
        <v>0</v>
      </c>
    </row>
    <row r="64" spans="1:5" x14ac:dyDescent="0.25">
      <c r="A64" s="1"/>
    </row>
  </sheetData>
  <mergeCells count="29">
    <mergeCell ref="A25:E25"/>
    <mergeCell ref="A1:E1"/>
    <mergeCell ref="A2:E2"/>
    <mergeCell ref="A3:E3"/>
    <mergeCell ref="A4:E4"/>
    <mergeCell ref="A5:E5"/>
    <mergeCell ref="A13:E13"/>
    <mergeCell ref="A14:E14"/>
    <mergeCell ref="A15:E15"/>
    <mergeCell ref="A16:E16"/>
    <mergeCell ref="A17:E17"/>
    <mergeCell ref="A24:E24"/>
    <mergeCell ref="A52:E52"/>
    <mergeCell ref="A26:E26"/>
    <mergeCell ref="A27:E27"/>
    <mergeCell ref="A28:E28"/>
    <mergeCell ref="A29:E29"/>
    <mergeCell ref="A35:E35"/>
    <mergeCell ref="A36:E36"/>
    <mergeCell ref="A37:E37"/>
    <mergeCell ref="A38:E38"/>
    <mergeCell ref="A39:E39"/>
    <mergeCell ref="A40:E40"/>
    <mergeCell ref="A41:E41"/>
    <mergeCell ref="A53:E53"/>
    <mergeCell ref="A54:E54"/>
    <mergeCell ref="A55:E55"/>
    <mergeCell ref="A56:E56"/>
    <mergeCell ref="A57:E57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view="pageBreakPreview" topLeftCell="A4" zoomScale="60" zoomScaleNormal="100" workbookViewId="0">
      <selection activeCell="I23" sqref="I23"/>
    </sheetView>
  </sheetViews>
  <sheetFormatPr defaultRowHeight="15" x14ac:dyDescent="0.25"/>
  <cols>
    <col min="2" max="2" width="35" customWidth="1"/>
    <col min="3" max="3" width="15" customWidth="1"/>
    <col min="4" max="4" width="15.140625" customWidth="1"/>
    <col min="5" max="5" width="17.85546875" customWidth="1"/>
  </cols>
  <sheetData>
    <row r="1" spans="1:5" x14ac:dyDescent="0.25">
      <c r="A1" s="227" t="s">
        <v>153</v>
      </c>
      <c r="B1" s="227"/>
      <c r="C1" s="227"/>
      <c r="D1" s="227"/>
      <c r="E1" s="227"/>
    </row>
    <row r="2" spans="1:5" x14ac:dyDescent="0.25">
      <c r="A2" s="227" t="s">
        <v>154</v>
      </c>
      <c r="B2" s="227"/>
      <c r="C2" s="227"/>
      <c r="D2" s="227"/>
      <c r="E2" s="227"/>
    </row>
    <row r="3" spans="1:5" x14ac:dyDescent="0.25">
      <c r="A3" s="227"/>
      <c r="B3" s="227"/>
      <c r="C3" s="227"/>
      <c r="D3" s="227"/>
      <c r="E3" s="227"/>
    </row>
    <row r="4" spans="1:5" x14ac:dyDescent="0.25">
      <c r="A4" s="296" t="s">
        <v>237</v>
      </c>
      <c r="B4" s="296"/>
      <c r="C4" s="296"/>
      <c r="D4" s="296"/>
      <c r="E4" s="296"/>
    </row>
    <row r="5" spans="1:5" x14ac:dyDescent="0.25">
      <c r="A5" s="296" t="s">
        <v>238</v>
      </c>
      <c r="B5" s="296"/>
      <c r="C5" s="296"/>
      <c r="D5" s="296"/>
      <c r="E5" s="296"/>
    </row>
    <row r="6" spans="1:5" ht="15.75" thickBot="1" x14ac:dyDescent="0.3">
      <c r="A6" s="1"/>
    </row>
    <row r="7" spans="1:5" ht="45.75" thickBot="1" x14ac:dyDescent="0.3">
      <c r="A7" s="7" t="s">
        <v>97</v>
      </c>
      <c r="B7" s="18" t="s">
        <v>0</v>
      </c>
      <c r="C7" s="18" t="s">
        <v>157</v>
      </c>
      <c r="D7" s="18" t="s">
        <v>158</v>
      </c>
      <c r="E7" s="18" t="s">
        <v>159</v>
      </c>
    </row>
    <row r="8" spans="1:5" ht="15.75" thickBot="1" x14ac:dyDescent="0.3">
      <c r="A8" s="15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thickBot="1" x14ac:dyDescent="0.3">
      <c r="A9" s="5">
        <v>1</v>
      </c>
      <c r="B9" s="3" t="s">
        <v>239</v>
      </c>
      <c r="C9" s="3">
        <v>600</v>
      </c>
      <c r="D9" s="3">
        <v>3396</v>
      </c>
      <c r="E9" s="3">
        <f>C9*D9</f>
        <v>2037600</v>
      </c>
    </row>
    <row r="10" spans="1:5" ht="15.75" thickBot="1" x14ac:dyDescent="0.3">
      <c r="A10" s="5">
        <v>2</v>
      </c>
      <c r="B10" s="3" t="s">
        <v>240</v>
      </c>
      <c r="C10" s="3">
        <v>900</v>
      </c>
      <c r="D10" s="3">
        <v>1572</v>
      </c>
      <c r="E10" s="3">
        <v>1413600</v>
      </c>
    </row>
    <row r="11" spans="1:5" ht="15.75" thickBot="1" x14ac:dyDescent="0.3">
      <c r="A11" s="57"/>
      <c r="B11" s="58" t="s">
        <v>105</v>
      </c>
      <c r="C11" s="54" t="s">
        <v>16</v>
      </c>
      <c r="D11" s="54" t="s">
        <v>16</v>
      </c>
      <c r="E11" s="53">
        <f>SUM(E9:E10)</f>
        <v>3451200</v>
      </c>
    </row>
    <row r="12" spans="1:5" x14ac:dyDescent="0.25">
      <c r="A12" s="1"/>
    </row>
    <row r="13" spans="1:5" x14ac:dyDescent="0.25">
      <c r="A13" s="227" t="s">
        <v>160</v>
      </c>
      <c r="B13" s="227"/>
      <c r="C13" s="227"/>
      <c r="D13" s="227"/>
      <c r="E13" s="227"/>
    </row>
    <row r="14" spans="1:5" x14ac:dyDescent="0.25">
      <c r="A14" s="227" t="s">
        <v>161</v>
      </c>
      <c r="B14" s="227"/>
      <c r="C14" s="227"/>
      <c r="D14" s="227"/>
      <c r="E14" s="227"/>
    </row>
    <row r="15" spans="1:5" x14ac:dyDescent="0.25">
      <c r="A15" s="227"/>
      <c r="B15" s="227"/>
      <c r="C15" s="227"/>
      <c r="D15" s="227"/>
      <c r="E15" s="227"/>
    </row>
    <row r="16" spans="1:5" x14ac:dyDescent="0.25">
      <c r="A16" s="296" t="s">
        <v>241</v>
      </c>
      <c r="B16" s="296"/>
      <c r="C16" s="296"/>
      <c r="D16" s="296"/>
      <c r="E16" s="296"/>
    </row>
    <row r="17" spans="1:5" x14ac:dyDescent="0.25">
      <c r="A17" s="296" t="s">
        <v>163</v>
      </c>
      <c r="B17" s="296"/>
      <c r="C17" s="296"/>
      <c r="D17" s="296"/>
      <c r="E17" s="296"/>
    </row>
    <row r="18" spans="1:5" ht="15.75" thickBot="1" x14ac:dyDescent="0.3">
      <c r="A18" s="1"/>
    </row>
    <row r="19" spans="1:5" ht="90.75" thickBot="1" x14ac:dyDescent="0.3">
      <c r="A19" s="7" t="s">
        <v>97</v>
      </c>
      <c r="B19" s="18" t="s">
        <v>110</v>
      </c>
      <c r="C19" s="18" t="s">
        <v>164</v>
      </c>
      <c r="D19" s="18" t="s">
        <v>165</v>
      </c>
      <c r="E19" s="18" t="s">
        <v>166</v>
      </c>
    </row>
    <row r="20" spans="1:5" ht="15.75" thickBot="1" x14ac:dyDescent="0.3">
      <c r="A20" s="15">
        <v>1</v>
      </c>
      <c r="B20" s="17">
        <v>2</v>
      </c>
      <c r="C20" s="17">
        <v>3</v>
      </c>
      <c r="D20" s="17">
        <v>4</v>
      </c>
      <c r="E20" s="17">
        <v>5</v>
      </c>
    </row>
    <row r="21" spans="1:5" ht="15.75" thickBot="1" x14ac:dyDescent="0.3">
      <c r="A21" s="5">
        <v>1</v>
      </c>
      <c r="B21" s="3" t="s">
        <v>242</v>
      </c>
      <c r="C21" s="3">
        <v>13962136.369999999</v>
      </c>
      <c r="D21" s="3">
        <v>2.2000000000000002</v>
      </c>
      <c r="E21" s="136">
        <f>C21*D21/100</f>
        <v>307167.00014000002</v>
      </c>
    </row>
    <row r="22" spans="1:5" ht="15.75" thickBot="1" x14ac:dyDescent="0.3">
      <c r="A22" s="5">
        <v>2</v>
      </c>
      <c r="B22" s="3" t="s">
        <v>243</v>
      </c>
      <c r="C22" s="3">
        <v>90892000</v>
      </c>
      <c r="D22" s="3">
        <v>1.5</v>
      </c>
      <c r="E22" s="3">
        <f>C22*D22/100</f>
        <v>1363380</v>
      </c>
    </row>
    <row r="23" spans="1:5" ht="15.75" thickBot="1" x14ac:dyDescent="0.3">
      <c r="A23" s="57"/>
      <c r="B23" s="58" t="s">
        <v>105</v>
      </c>
      <c r="C23" s="53"/>
      <c r="D23" s="54" t="s">
        <v>16</v>
      </c>
      <c r="E23" s="137">
        <f>SUM(E21:E22)</f>
        <v>1670547.0001400001</v>
      </c>
    </row>
    <row r="24" spans="1:5" x14ac:dyDescent="0.25">
      <c r="A24" s="305"/>
      <c r="B24" s="305"/>
      <c r="C24" s="305"/>
      <c r="D24" s="305"/>
      <c r="E24" s="305"/>
    </row>
    <row r="25" spans="1:5" x14ac:dyDescent="0.25">
      <c r="A25" s="227" t="s">
        <v>167</v>
      </c>
      <c r="B25" s="227"/>
      <c r="C25" s="227"/>
      <c r="D25" s="227"/>
      <c r="E25" s="227"/>
    </row>
    <row r="26" spans="1:5" x14ac:dyDescent="0.25">
      <c r="A26" s="227" t="s">
        <v>161</v>
      </c>
      <c r="B26" s="227"/>
      <c r="C26" s="227"/>
      <c r="D26" s="227"/>
      <c r="E26" s="227"/>
    </row>
    <row r="27" spans="1:5" x14ac:dyDescent="0.25">
      <c r="A27" s="227"/>
      <c r="B27" s="227"/>
      <c r="C27" s="227"/>
      <c r="D27" s="227"/>
      <c r="E27" s="227"/>
    </row>
    <row r="28" spans="1:5" x14ac:dyDescent="0.25">
      <c r="A28" s="296" t="s">
        <v>162</v>
      </c>
      <c r="B28" s="296"/>
      <c r="C28" s="296"/>
      <c r="D28" s="296"/>
      <c r="E28" s="296"/>
    </row>
    <row r="29" spans="1:5" x14ac:dyDescent="0.25">
      <c r="A29" s="296" t="s">
        <v>244</v>
      </c>
      <c r="B29" s="296"/>
      <c r="C29" s="296"/>
      <c r="D29" s="296"/>
      <c r="E29" s="296"/>
    </row>
    <row r="30" spans="1:5" ht="15.75" thickBot="1" x14ac:dyDescent="0.3">
      <c r="A30" s="1"/>
    </row>
    <row r="31" spans="1:5" ht="90.75" thickBot="1" x14ac:dyDescent="0.3">
      <c r="A31" s="7" t="s">
        <v>97</v>
      </c>
      <c r="B31" s="18" t="s">
        <v>110</v>
      </c>
      <c r="C31" s="18" t="s">
        <v>164</v>
      </c>
      <c r="D31" s="18" t="s">
        <v>165</v>
      </c>
      <c r="E31" s="18" t="s">
        <v>166</v>
      </c>
    </row>
    <row r="32" spans="1:5" ht="15.75" thickBot="1" x14ac:dyDescent="0.3">
      <c r="A32" s="15">
        <v>1</v>
      </c>
      <c r="B32" s="17">
        <v>2</v>
      </c>
      <c r="C32" s="17">
        <v>3</v>
      </c>
      <c r="D32" s="17">
        <v>4</v>
      </c>
      <c r="E32" s="17">
        <v>5</v>
      </c>
    </row>
    <row r="33" spans="1:5" ht="15.75" thickBot="1" x14ac:dyDescent="0.3">
      <c r="A33" s="5">
        <v>1</v>
      </c>
      <c r="B33" s="3" t="s">
        <v>245</v>
      </c>
      <c r="C33" s="61">
        <v>106660</v>
      </c>
      <c r="D33" s="61">
        <v>6</v>
      </c>
      <c r="E33" s="44">
        <f>C33*D33/100</f>
        <v>6399.6</v>
      </c>
    </row>
    <row r="34" spans="1:5" ht="15.75" thickBot="1" x14ac:dyDescent="0.3">
      <c r="A34" s="5">
        <v>2</v>
      </c>
      <c r="B34" s="3" t="s">
        <v>246</v>
      </c>
      <c r="C34" s="61"/>
      <c r="D34" s="61"/>
      <c r="E34" s="61">
        <v>35000</v>
      </c>
    </row>
    <row r="35" spans="1:5" ht="15.75" thickBot="1" x14ac:dyDescent="0.3">
      <c r="A35" s="57"/>
      <c r="B35" s="58" t="s">
        <v>105</v>
      </c>
      <c r="C35" s="62"/>
      <c r="D35" s="55" t="s">
        <v>16</v>
      </c>
      <c r="E35" s="60">
        <f>SUM(E33:E34)</f>
        <v>41399.599999999999</v>
      </c>
    </row>
    <row r="36" spans="1:5" x14ac:dyDescent="0.25">
      <c r="A36" s="305"/>
      <c r="B36" s="305"/>
      <c r="C36" s="305"/>
      <c r="D36" s="305"/>
      <c r="E36" s="305"/>
    </row>
    <row r="37" spans="1:5" x14ac:dyDescent="0.25">
      <c r="A37" s="227"/>
      <c r="B37" s="227"/>
      <c r="C37" s="227"/>
      <c r="D37" s="227"/>
      <c r="E37" s="227"/>
    </row>
    <row r="38" spans="1:5" x14ac:dyDescent="0.25">
      <c r="A38" s="227" t="s">
        <v>167</v>
      </c>
      <c r="B38" s="227"/>
      <c r="C38" s="227"/>
      <c r="D38" s="227"/>
      <c r="E38" s="227"/>
    </row>
    <row r="39" spans="1:5" x14ac:dyDescent="0.25">
      <c r="A39" s="227" t="s">
        <v>161</v>
      </c>
      <c r="B39" s="227"/>
      <c r="C39" s="227"/>
      <c r="D39" s="227"/>
      <c r="E39" s="227"/>
    </row>
    <row r="40" spans="1:5" x14ac:dyDescent="0.25">
      <c r="A40" s="227"/>
      <c r="B40" s="227"/>
      <c r="C40" s="227"/>
      <c r="D40" s="227"/>
      <c r="E40" s="227"/>
    </row>
    <row r="41" spans="1:5" x14ac:dyDescent="0.25">
      <c r="A41" s="296" t="s">
        <v>168</v>
      </c>
      <c r="B41" s="296"/>
      <c r="C41" s="296"/>
      <c r="D41" s="296"/>
      <c r="E41" s="296"/>
    </row>
    <row r="42" spans="1:5" x14ac:dyDescent="0.25">
      <c r="A42" s="296" t="s">
        <v>163</v>
      </c>
      <c r="B42" s="296"/>
      <c r="C42" s="296"/>
      <c r="D42" s="296"/>
      <c r="E42" s="296"/>
    </row>
    <row r="43" spans="1:5" ht="15.75" thickBot="1" x14ac:dyDescent="0.3">
      <c r="A43" s="1"/>
    </row>
    <row r="44" spans="1:5" ht="90.75" thickBot="1" x14ac:dyDescent="0.3">
      <c r="A44" s="7" t="s">
        <v>97</v>
      </c>
      <c r="B44" s="128" t="s">
        <v>110</v>
      </c>
      <c r="C44" s="128" t="s">
        <v>164</v>
      </c>
      <c r="D44" s="128" t="s">
        <v>165</v>
      </c>
      <c r="E44" s="128" t="s">
        <v>166</v>
      </c>
    </row>
    <row r="45" spans="1:5" ht="15.75" thickBot="1" x14ac:dyDescent="0.3">
      <c r="A45" s="124">
        <v>1</v>
      </c>
      <c r="B45" s="127">
        <v>2</v>
      </c>
      <c r="C45" s="127">
        <v>3</v>
      </c>
      <c r="D45" s="127">
        <v>4</v>
      </c>
      <c r="E45" s="127">
        <v>5</v>
      </c>
    </row>
    <row r="46" spans="1:5" ht="15.75" thickBot="1" x14ac:dyDescent="0.3">
      <c r="A46" s="121">
        <v>1</v>
      </c>
      <c r="B46" s="3"/>
      <c r="C46" s="61"/>
      <c r="D46" s="61"/>
      <c r="E46" s="61">
        <f>C46*D46</f>
        <v>0</v>
      </c>
    </row>
    <row r="47" spans="1:5" ht="15.75" thickBot="1" x14ac:dyDescent="0.3">
      <c r="A47" s="121"/>
      <c r="B47" s="3"/>
      <c r="C47" s="61"/>
      <c r="D47" s="61"/>
      <c r="E47" s="61">
        <f>C47*D47</f>
        <v>0</v>
      </c>
    </row>
    <row r="48" spans="1:5" ht="15.75" thickBot="1" x14ac:dyDescent="0.3">
      <c r="A48" s="57"/>
      <c r="B48" s="58" t="s">
        <v>105</v>
      </c>
      <c r="C48" s="62"/>
      <c r="D48" s="55" t="s">
        <v>16</v>
      </c>
      <c r="E48" s="62">
        <f>SUM(E46:E47)</f>
        <v>0</v>
      </c>
    </row>
    <row r="49" spans="1:5" x14ac:dyDescent="0.25">
      <c r="A49" s="305"/>
      <c r="B49" s="305"/>
      <c r="C49" s="305"/>
      <c r="D49" s="305"/>
      <c r="E49" s="305"/>
    </row>
    <row r="50" spans="1:5" x14ac:dyDescent="0.25">
      <c r="A50" s="227" t="s">
        <v>169</v>
      </c>
      <c r="B50" s="227"/>
      <c r="C50" s="227"/>
      <c r="D50" s="227"/>
      <c r="E50" s="227"/>
    </row>
    <row r="51" spans="1:5" x14ac:dyDescent="0.25">
      <c r="A51" s="227" t="s">
        <v>170</v>
      </c>
      <c r="B51" s="227"/>
      <c r="C51" s="227"/>
      <c r="D51" s="227"/>
      <c r="E51" s="227"/>
    </row>
    <row r="52" spans="1:5" x14ac:dyDescent="0.25">
      <c r="A52" s="227"/>
      <c r="B52" s="227"/>
      <c r="C52" s="227"/>
      <c r="D52" s="227"/>
      <c r="E52" s="227"/>
    </row>
    <row r="53" spans="1:5" x14ac:dyDescent="0.25">
      <c r="A53" s="296" t="s">
        <v>155</v>
      </c>
      <c r="B53" s="296"/>
      <c r="C53" s="296"/>
      <c r="D53" s="296"/>
      <c r="E53" s="296"/>
    </row>
    <row r="54" spans="1:5" x14ac:dyDescent="0.25">
      <c r="A54" s="296" t="s">
        <v>156</v>
      </c>
      <c r="B54" s="296"/>
      <c r="C54" s="296"/>
      <c r="D54" s="296"/>
      <c r="E54" s="296"/>
    </row>
    <row r="55" spans="1:5" ht="15.75" thickBot="1" x14ac:dyDescent="0.3">
      <c r="A55" s="1"/>
    </row>
    <row r="56" spans="1:5" ht="45.75" thickBot="1" x14ac:dyDescent="0.3">
      <c r="A56" s="7" t="s">
        <v>97</v>
      </c>
      <c r="B56" s="18" t="s">
        <v>0</v>
      </c>
      <c r="C56" s="18" t="s">
        <v>157</v>
      </c>
      <c r="D56" s="18" t="s">
        <v>158</v>
      </c>
      <c r="E56" s="18" t="s">
        <v>159</v>
      </c>
    </row>
    <row r="57" spans="1:5" ht="15.75" thickBot="1" x14ac:dyDescent="0.3">
      <c r="A57" s="15">
        <v>1</v>
      </c>
      <c r="B57" s="17">
        <v>2</v>
      </c>
      <c r="C57" s="17">
        <v>3</v>
      </c>
      <c r="D57" s="17">
        <v>4</v>
      </c>
      <c r="E57" s="17">
        <v>5</v>
      </c>
    </row>
    <row r="58" spans="1:5" ht="15.75" thickBot="1" x14ac:dyDescent="0.3">
      <c r="A58" s="5"/>
      <c r="B58" s="3"/>
      <c r="C58" s="3"/>
      <c r="D58" s="3"/>
      <c r="E58" s="3">
        <f>C58*D58</f>
        <v>0</v>
      </c>
    </row>
    <row r="59" spans="1:5" ht="15.75" thickBot="1" x14ac:dyDescent="0.3">
      <c r="A59" s="5"/>
      <c r="B59" s="3"/>
      <c r="C59" s="3"/>
      <c r="D59" s="3"/>
      <c r="E59" s="3">
        <f>C59*D59</f>
        <v>0</v>
      </c>
    </row>
    <row r="60" spans="1:5" ht="15.75" thickBot="1" x14ac:dyDescent="0.3">
      <c r="A60" s="57"/>
      <c r="B60" s="58" t="s">
        <v>105</v>
      </c>
      <c r="C60" s="54" t="s">
        <v>16</v>
      </c>
      <c r="D60" s="54" t="s">
        <v>16</v>
      </c>
      <c r="E60" s="53">
        <f>SUM(E58:E59)</f>
        <v>0</v>
      </c>
    </row>
    <row r="61" spans="1:5" x14ac:dyDescent="0.25">
      <c r="A61" s="1"/>
    </row>
  </sheetData>
  <mergeCells count="29">
    <mergeCell ref="A50:E50"/>
    <mergeCell ref="A51:E51"/>
    <mergeCell ref="A52:E52"/>
    <mergeCell ref="A53:E53"/>
    <mergeCell ref="A54:E54"/>
    <mergeCell ref="A49:E49"/>
    <mergeCell ref="A26:E26"/>
    <mergeCell ref="A27:E27"/>
    <mergeCell ref="A28:E28"/>
    <mergeCell ref="A29:E29"/>
    <mergeCell ref="A36:E36"/>
    <mergeCell ref="A37:E37"/>
    <mergeCell ref="A38:E38"/>
    <mergeCell ref="A39:E39"/>
    <mergeCell ref="A40:E40"/>
    <mergeCell ref="A41:E41"/>
    <mergeCell ref="A42:E42"/>
    <mergeCell ref="A25:E25"/>
    <mergeCell ref="A1:E1"/>
    <mergeCell ref="A2:E2"/>
    <mergeCell ref="A3:E3"/>
    <mergeCell ref="A4:E4"/>
    <mergeCell ref="A5:E5"/>
    <mergeCell ref="A13:E13"/>
    <mergeCell ref="A14:E14"/>
    <mergeCell ref="A15:E15"/>
    <mergeCell ref="A16:E16"/>
    <mergeCell ref="A17:E17"/>
    <mergeCell ref="A24:E24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topLeftCell="A13" zoomScale="60" zoomScaleNormal="100" workbookViewId="0">
      <selection activeCell="O48" sqref="O48:O49"/>
    </sheetView>
  </sheetViews>
  <sheetFormatPr defaultRowHeight="15" x14ac:dyDescent="0.25"/>
  <cols>
    <col min="1" max="1" width="6.42578125" customWidth="1"/>
    <col min="2" max="2" width="28" customWidth="1"/>
    <col min="3" max="3" width="16" customWidth="1"/>
    <col min="4" max="4" width="15.85546875" customWidth="1"/>
    <col min="5" max="5" width="15.5703125" customWidth="1"/>
    <col min="6" max="6" width="13" customWidth="1"/>
  </cols>
  <sheetData>
    <row r="1" spans="1:6" x14ac:dyDescent="0.25">
      <c r="A1" s="227" t="s">
        <v>171</v>
      </c>
      <c r="B1" s="227"/>
      <c r="C1" s="227"/>
      <c r="D1" s="227"/>
      <c r="E1" s="227"/>
      <c r="F1" s="227"/>
    </row>
    <row r="2" spans="1:6" x14ac:dyDescent="0.25">
      <c r="A2" s="227" t="s">
        <v>172</v>
      </c>
      <c r="B2" s="227"/>
      <c r="C2" s="227"/>
      <c r="D2" s="227"/>
      <c r="E2" s="227"/>
      <c r="F2" s="227"/>
    </row>
    <row r="3" spans="1:6" x14ac:dyDescent="0.25">
      <c r="A3" s="227"/>
      <c r="B3" s="227"/>
      <c r="C3" s="227"/>
      <c r="D3" s="227"/>
      <c r="E3" s="227"/>
      <c r="F3" s="227"/>
    </row>
    <row r="4" spans="1:6" x14ac:dyDescent="0.25">
      <c r="A4" s="296" t="s">
        <v>173</v>
      </c>
      <c r="B4" s="296"/>
      <c r="C4" s="296"/>
      <c r="D4" s="296"/>
      <c r="E4" s="296"/>
      <c r="F4" s="296"/>
    </row>
    <row r="5" spans="1:6" x14ac:dyDescent="0.25">
      <c r="A5" s="296" t="s">
        <v>259</v>
      </c>
      <c r="B5" s="296"/>
      <c r="C5" s="296"/>
      <c r="D5" s="296"/>
      <c r="E5" s="296"/>
      <c r="F5" s="296"/>
    </row>
    <row r="6" spans="1:6" x14ac:dyDescent="0.25">
      <c r="A6" s="227"/>
      <c r="B6" s="227"/>
      <c r="C6" s="227"/>
      <c r="D6" s="227"/>
      <c r="E6" s="227"/>
      <c r="F6" s="227"/>
    </row>
    <row r="7" spans="1:6" x14ac:dyDescent="0.25">
      <c r="A7" s="227" t="s">
        <v>175</v>
      </c>
      <c r="B7" s="227"/>
      <c r="C7" s="227"/>
      <c r="D7" s="227"/>
      <c r="E7" s="227"/>
      <c r="F7" s="227"/>
    </row>
    <row r="8" spans="1:6" ht="15.75" thickBot="1" x14ac:dyDescent="0.3">
      <c r="A8" s="1"/>
    </row>
    <row r="9" spans="1:6" ht="45.75" thickBot="1" x14ac:dyDescent="0.3">
      <c r="A9" s="7" t="s">
        <v>97</v>
      </c>
      <c r="B9" s="128" t="s">
        <v>110</v>
      </c>
      <c r="C9" s="128" t="s">
        <v>176</v>
      </c>
      <c r="D9" s="128" t="s">
        <v>177</v>
      </c>
      <c r="E9" s="128" t="s">
        <v>178</v>
      </c>
      <c r="F9" s="128" t="s">
        <v>114</v>
      </c>
    </row>
    <row r="10" spans="1:6" ht="15.75" thickBot="1" x14ac:dyDescent="0.3">
      <c r="A10" s="124">
        <v>1</v>
      </c>
      <c r="B10" s="127">
        <v>2</v>
      </c>
      <c r="C10" s="127"/>
      <c r="D10" s="127"/>
      <c r="E10" s="127"/>
      <c r="F10" s="127">
        <v>6</v>
      </c>
    </row>
    <row r="11" spans="1:6" ht="15.75" thickBot="1" x14ac:dyDescent="0.3">
      <c r="A11" s="121">
        <v>1</v>
      </c>
      <c r="B11" s="3" t="s">
        <v>315</v>
      </c>
      <c r="C11" s="127"/>
      <c r="D11" s="182">
        <v>100</v>
      </c>
      <c r="E11" s="197">
        <v>100</v>
      </c>
      <c r="F11" s="197">
        <f>D11*E11</f>
        <v>10000</v>
      </c>
    </row>
    <row r="12" spans="1:6" ht="15.75" thickBot="1" x14ac:dyDescent="0.3">
      <c r="A12" s="57"/>
      <c r="B12" s="58" t="s">
        <v>105</v>
      </c>
      <c r="C12" s="54" t="s">
        <v>16</v>
      </c>
      <c r="D12" s="54" t="s">
        <v>16</v>
      </c>
      <c r="E12" s="200" t="s">
        <v>16</v>
      </c>
      <c r="F12" s="200">
        <f>SUM(F11:F11)</f>
        <v>10000</v>
      </c>
    </row>
    <row r="13" spans="1:6" x14ac:dyDescent="0.25">
      <c r="A13" s="305"/>
      <c r="B13" s="305"/>
      <c r="C13" s="305"/>
      <c r="D13" s="305"/>
      <c r="E13" s="305"/>
      <c r="F13" s="305"/>
    </row>
    <row r="14" spans="1:6" x14ac:dyDescent="0.25">
      <c r="A14" s="227" t="s">
        <v>179</v>
      </c>
      <c r="B14" s="227"/>
      <c r="C14" s="227"/>
      <c r="D14" s="227"/>
      <c r="E14" s="227"/>
      <c r="F14" s="227"/>
    </row>
    <row r="15" spans="1:6" x14ac:dyDescent="0.25">
      <c r="A15" s="227" t="s">
        <v>180</v>
      </c>
      <c r="B15" s="227"/>
      <c r="C15" s="227"/>
      <c r="D15" s="227"/>
      <c r="E15" s="227"/>
      <c r="F15" s="227"/>
    </row>
    <row r="16" spans="1:6" ht="15.75" thickBot="1" x14ac:dyDescent="0.3">
      <c r="A16" s="307"/>
      <c r="B16" s="307"/>
      <c r="C16" s="307"/>
      <c r="D16" s="307"/>
      <c r="E16" s="307"/>
    </row>
    <row r="17" spans="1:6" x14ac:dyDescent="0.25">
      <c r="A17" s="263" t="s">
        <v>97</v>
      </c>
      <c r="B17" s="263" t="s">
        <v>110</v>
      </c>
      <c r="C17" s="263" t="s">
        <v>181</v>
      </c>
      <c r="D17" s="263" t="s">
        <v>182</v>
      </c>
      <c r="E17" s="125" t="s">
        <v>183</v>
      </c>
    </row>
    <row r="18" spans="1:6" ht="15.75" thickBot="1" x14ac:dyDescent="0.3">
      <c r="A18" s="265"/>
      <c r="B18" s="265"/>
      <c r="C18" s="265"/>
      <c r="D18" s="265"/>
      <c r="E18" s="127" t="s">
        <v>184</v>
      </c>
    </row>
    <row r="19" spans="1:6" ht="15.75" thickBot="1" x14ac:dyDescent="0.3">
      <c r="A19" s="124">
        <v>1</v>
      </c>
      <c r="B19" s="127">
        <v>2</v>
      </c>
      <c r="C19" s="127">
        <v>3</v>
      </c>
      <c r="D19" s="127">
        <v>4</v>
      </c>
      <c r="E19" s="127">
        <v>5</v>
      </c>
    </row>
    <row r="20" spans="1:6" ht="15.75" thickBot="1" x14ac:dyDescent="0.3">
      <c r="A20" s="121">
        <v>1</v>
      </c>
      <c r="B20" s="3" t="s">
        <v>262</v>
      </c>
      <c r="C20" s="3">
        <v>400</v>
      </c>
      <c r="D20" s="3">
        <v>250</v>
      </c>
      <c r="E20" s="3">
        <f>C20*D20</f>
        <v>100000</v>
      </c>
    </row>
    <row r="21" spans="1:6" ht="15.75" thickBot="1" x14ac:dyDescent="0.3">
      <c r="A21" s="121"/>
      <c r="B21" s="3"/>
      <c r="C21" s="3"/>
      <c r="D21" s="3"/>
      <c r="E21" s="3">
        <f>C21*D21</f>
        <v>0</v>
      </c>
    </row>
    <row r="22" spans="1:6" ht="15.75" thickBot="1" x14ac:dyDescent="0.3">
      <c r="A22" s="57"/>
      <c r="B22" s="58" t="s">
        <v>105</v>
      </c>
      <c r="C22" s="53"/>
      <c r="D22" s="53"/>
      <c r="E22" s="53">
        <f>SUM(E20:E21)</f>
        <v>100000</v>
      </c>
    </row>
    <row r="23" spans="1:6" x14ac:dyDescent="0.25">
      <c r="A23" s="227"/>
      <c r="B23" s="227"/>
      <c r="C23" s="227"/>
      <c r="D23" s="227"/>
      <c r="E23" s="227"/>
      <c r="F23" s="227"/>
    </row>
    <row r="24" spans="1:6" x14ac:dyDescent="0.25">
      <c r="A24" s="227" t="s">
        <v>185</v>
      </c>
      <c r="B24" s="227"/>
      <c r="C24" s="227"/>
      <c r="D24" s="227"/>
      <c r="E24" s="227"/>
      <c r="F24" s="227"/>
    </row>
    <row r="25" spans="1:6" x14ac:dyDescent="0.25">
      <c r="A25" s="227" t="s">
        <v>186</v>
      </c>
      <c r="B25" s="227"/>
      <c r="C25" s="227"/>
      <c r="D25" s="227"/>
      <c r="E25" s="227"/>
      <c r="F25" s="227"/>
    </row>
    <row r="26" spans="1:6" ht="15.75" thickBot="1" x14ac:dyDescent="0.3">
      <c r="A26" s="306"/>
      <c r="B26" s="306"/>
      <c r="C26" s="306"/>
      <c r="D26" s="306"/>
      <c r="E26" s="306"/>
      <c r="F26" s="306"/>
    </row>
    <row r="27" spans="1:6" ht="45.75" thickBot="1" x14ac:dyDescent="0.3">
      <c r="A27" s="7" t="s">
        <v>97</v>
      </c>
      <c r="B27" s="128" t="s">
        <v>0</v>
      </c>
      <c r="C27" s="128" t="s">
        <v>187</v>
      </c>
      <c r="D27" s="128" t="s">
        <v>188</v>
      </c>
      <c r="E27" s="128" t="s">
        <v>189</v>
      </c>
      <c r="F27" s="128" t="s">
        <v>190</v>
      </c>
    </row>
    <row r="28" spans="1:6" ht="15.75" thickBot="1" x14ac:dyDescent="0.3">
      <c r="A28" s="124">
        <v>1</v>
      </c>
      <c r="B28" s="127">
        <v>2</v>
      </c>
      <c r="C28" s="127">
        <v>4</v>
      </c>
      <c r="D28" s="127">
        <v>5</v>
      </c>
      <c r="E28" s="127">
        <v>6</v>
      </c>
      <c r="F28" s="197">
        <v>7</v>
      </c>
    </row>
    <row r="29" spans="1:6" ht="15.75" thickBot="1" x14ac:dyDescent="0.3">
      <c r="A29" s="121">
        <v>1</v>
      </c>
      <c r="B29" s="3" t="s">
        <v>249</v>
      </c>
      <c r="C29" s="3">
        <v>140.876</v>
      </c>
      <c r="D29" s="3">
        <v>1311.08</v>
      </c>
      <c r="E29" s="3">
        <v>1</v>
      </c>
      <c r="F29" s="136">
        <f>C29*D29</f>
        <v>184699.70608</v>
      </c>
    </row>
    <row r="30" spans="1:6" ht="15.75" thickBot="1" x14ac:dyDescent="0.3">
      <c r="A30" s="121">
        <v>2</v>
      </c>
      <c r="B30" s="3" t="s">
        <v>250</v>
      </c>
      <c r="C30" s="3">
        <v>22988.5</v>
      </c>
      <c r="D30" s="3">
        <v>4.3499999999999996</v>
      </c>
      <c r="E30" s="3">
        <v>1</v>
      </c>
      <c r="F30" s="136">
        <f t="shared" ref="F30:F31" si="0">C30*D30</f>
        <v>99999.974999999991</v>
      </c>
    </row>
    <row r="31" spans="1:6" ht="15.75" thickBot="1" x14ac:dyDescent="0.3">
      <c r="A31" s="210">
        <v>3</v>
      </c>
      <c r="B31" s="3" t="s">
        <v>335</v>
      </c>
      <c r="C31" s="3">
        <v>3898</v>
      </c>
      <c r="D31" s="3">
        <v>16.149999999999999</v>
      </c>
      <c r="E31" s="3">
        <v>1</v>
      </c>
      <c r="F31" s="136">
        <f t="shared" si="0"/>
        <v>62952.7</v>
      </c>
    </row>
    <row r="32" spans="1:6" ht="15.75" thickBot="1" x14ac:dyDescent="0.3">
      <c r="A32" s="57"/>
      <c r="B32" s="58" t="s">
        <v>105</v>
      </c>
      <c r="C32" s="54" t="s">
        <v>16</v>
      </c>
      <c r="D32" s="54" t="s">
        <v>16</v>
      </c>
      <c r="E32" s="54" t="s">
        <v>16</v>
      </c>
      <c r="F32" s="137">
        <f>SUM(F29:F31)</f>
        <v>347652.38108000002</v>
      </c>
    </row>
    <row r="33" spans="1:6" x14ac:dyDescent="0.25">
      <c r="A33" s="305"/>
      <c r="B33" s="305"/>
      <c r="C33" s="305"/>
      <c r="D33" s="305"/>
      <c r="E33" s="305"/>
      <c r="F33" s="305"/>
    </row>
    <row r="34" spans="1:6" x14ac:dyDescent="0.25">
      <c r="A34" s="227" t="s">
        <v>191</v>
      </c>
      <c r="B34" s="227"/>
      <c r="C34" s="227"/>
      <c r="D34" s="227"/>
      <c r="E34" s="227"/>
      <c r="F34" s="227"/>
    </row>
    <row r="35" spans="1:6" x14ac:dyDescent="0.25">
      <c r="A35" s="227" t="s">
        <v>192</v>
      </c>
      <c r="B35" s="227"/>
      <c r="C35" s="227"/>
      <c r="D35" s="227"/>
      <c r="E35" s="227"/>
      <c r="F35" s="227"/>
    </row>
    <row r="36" spans="1:6" ht="15.75" thickBot="1" x14ac:dyDescent="0.3">
      <c r="A36" s="227"/>
      <c r="B36" s="227"/>
      <c r="C36" s="227"/>
      <c r="D36" s="227"/>
      <c r="E36" s="227"/>
      <c r="F36" s="227"/>
    </row>
    <row r="37" spans="1:6" ht="45.75" thickBot="1" x14ac:dyDescent="0.3">
      <c r="A37" s="7" t="s">
        <v>97</v>
      </c>
      <c r="B37" s="128" t="s">
        <v>0</v>
      </c>
      <c r="C37" s="128" t="s">
        <v>193</v>
      </c>
      <c r="D37" s="128" t="s">
        <v>194</v>
      </c>
      <c r="E37" s="128" t="s">
        <v>195</v>
      </c>
    </row>
    <row r="38" spans="1:6" ht="15.75" thickBot="1" x14ac:dyDescent="0.3">
      <c r="A38" s="124">
        <v>1</v>
      </c>
      <c r="B38" s="127">
        <v>2</v>
      </c>
      <c r="C38" s="127">
        <v>3</v>
      </c>
      <c r="D38" s="127">
        <v>4</v>
      </c>
      <c r="E38" s="127">
        <v>5</v>
      </c>
    </row>
    <row r="39" spans="1:6" ht="15.75" thickBot="1" x14ac:dyDescent="0.3">
      <c r="A39" s="121">
        <v>1</v>
      </c>
      <c r="B39" s="3"/>
      <c r="C39" s="3"/>
      <c r="D39" s="3"/>
      <c r="E39" s="71">
        <f>C39*D39</f>
        <v>0</v>
      </c>
    </row>
    <row r="40" spans="1:6" ht="15.75" thickBot="1" x14ac:dyDescent="0.3">
      <c r="A40" s="121"/>
      <c r="B40" s="3"/>
      <c r="C40" s="3"/>
      <c r="D40" s="3"/>
      <c r="E40" s="71">
        <f>C40*D40</f>
        <v>0</v>
      </c>
    </row>
    <row r="41" spans="1:6" ht="15.75" thickBot="1" x14ac:dyDescent="0.3">
      <c r="A41" s="57"/>
      <c r="B41" s="58" t="s">
        <v>105</v>
      </c>
      <c r="C41" s="54" t="s">
        <v>16</v>
      </c>
      <c r="D41" s="54" t="s">
        <v>16</v>
      </c>
      <c r="E41" s="72">
        <f>SUM(E39:E40)</f>
        <v>0</v>
      </c>
    </row>
    <row r="42" spans="1:6" x14ac:dyDescent="0.25">
      <c r="A42" s="227"/>
      <c r="B42" s="227"/>
      <c r="C42" s="227"/>
      <c r="D42" s="227"/>
      <c r="E42" s="227"/>
      <c r="F42" s="227"/>
    </row>
    <row r="43" spans="1:6" x14ac:dyDescent="0.25">
      <c r="A43" s="227" t="s">
        <v>196</v>
      </c>
      <c r="B43" s="227"/>
      <c r="C43" s="227"/>
      <c r="D43" s="227"/>
      <c r="E43" s="227"/>
      <c r="F43" s="227"/>
    </row>
    <row r="44" spans="1:6" x14ac:dyDescent="0.25">
      <c r="A44" s="227" t="s">
        <v>197</v>
      </c>
      <c r="B44" s="227"/>
      <c r="C44" s="227"/>
      <c r="D44" s="227"/>
      <c r="E44" s="227"/>
      <c r="F44" s="227"/>
    </row>
    <row r="45" spans="1:6" ht="15.75" thickBot="1" x14ac:dyDescent="0.3">
      <c r="A45" s="227"/>
      <c r="B45" s="227"/>
      <c r="C45" s="227"/>
      <c r="D45" s="227"/>
      <c r="E45" s="227"/>
      <c r="F45" s="227"/>
    </row>
    <row r="46" spans="1:6" ht="45.75" thickBot="1" x14ac:dyDescent="0.3">
      <c r="A46" s="7" t="s">
        <v>97</v>
      </c>
      <c r="B46" s="128" t="s">
        <v>110</v>
      </c>
      <c r="C46" s="128" t="s">
        <v>198</v>
      </c>
      <c r="D46" s="128" t="s">
        <v>199</v>
      </c>
      <c r="E46" s="128" t="s">
        <v>200</v>
      </c>
    </row>
    <row r="47" spans="1:6" ht="15.75" thickBot="1" x14ac:dyDescent="0.3">
      <c r="A47" s="124">
        <v>1</v>
      </c>
      <c r="B47" s="127">
        <v>2</v>
      </c>
      <c r="C47" s="127">
        <v>3</v>
      </c>
      <c r="D47" s="127">
        <v>4</v>
      </c>
      <c r="E47" s="127">
        <v>5</v>
      </c>
    </row>
    <row r="48" spans="1:6" ht="45.75" thickBot="1" x14ac:dyDescent="0.3">
      <c r="A48" s="121">
        <v>3</v>
      </c>
      <c r="B48" s="3" t="s">
        <v>264</v>
      </c>
      <c r="C48" s="71" t="s">
        <v>251</v>
      </c>
      <c r="D48" s="71">
        <v>10</v>
      </c>
      <c r="E48" s="71">
        <v>30000</v>
      </c>
    </row>
    <row r="49" spans="1:5" ht="30.75" thickBot="1" x14ac:dyDescent="0.3">
      <c r="A49" s="121">
        <v>4</v>
      </c>
      <c r="B49" s="3" t="s">
        <v>325</v>
      </c>
      <c r="C49" s="71" t="s">
        <v>265</v>
      </c>
      <c r="D49" s="71">
        <v>5</v>
      </c>
      <c r="E49" s="71">
        <v>150000</v>
      </c>
    </row>
    <row r="50" spans="1:5" ht="29.25" customHeight="1" thickBot="1" x14ac:dyDescent="0.3">
      <c r="A50" s="121">
        <v>5</v>
      </c>
      <c r="B50" s="3" t="s">
        <v>336</v>
      </c>
      <c r="C50" s="71" t="s">
        <v>266</v>
      </c>
      <c r="D50" s="71">
        <v>5</v>
      </c>
      <c r="E50" s="71">
        <v>280566</v>
      </c>
    </row>
    <row r="51" spans="1:5" ht="30.75" thickBot="1" x14ac:dyDescent="0.3">
      <c r="A51" s="121">
        <v>6</v>
      </c>
      <c r="B51" s="3" t="s">
        <v>267</v>
      </c>
      <c r="C51" s="71" t="s">
        <v>251</v>
      </c>
      <c r="D51" s="71">
        <v>12</v>
      </c>
      <c r="E51" s="71">
        <v>173400</v>
      </c>
    </row>
    <row r="52" spans="1:5" ht="51.75" customHeight="1" thickBot="1" x14ac:dyDescent="0.3">
      <c r="A52" s="121">
        <v>7</v>
      </c>
      <c r="B52" s="3" t="s">
        <v>268</v>
      </c>
      <c r="C52" s="71" t="s">
        <v>266</v>
      </c>
      <c r="D52" s="71">
        <v>12</v>
      </c>
      <c r="E52" s="71">
        <v>116880</v>
      </c>
    </row>
    <row r="53" spans="1:5" ht="15.75" thickBot="1" x14ac:dyDescent="0.3">
      <c r="A53" s="121">
        <v>8</v>
      </c>
      <c r="B53" s="3" t="s">
        <v>269</v>
      </c>
      <c r="C53" s="71" t="s">
        <v>263</v>
      </c>
      <c r="D53" s="71">
        <v>12</v>
      </c>
      <c r="E53" s="71">
        <v>110000</v>
      </c>
    </row>
    <row r="54" spans="1:5" ht="15.75" thickBot="1" x14ac:dyDescent="0.3">
      <c r="A54" s="121">
        <v>9</v>
      </c>
      <c r="B54" s="3" t="s">
        <v>337</v>
      </c>
      <c r="C54" s="71"/>
      <c r="D54" s="71">
        <v>12</v>
      </c>
      <c r="E54" s="71">
        <v>48115</v>
      </c>
    </row>
    <row r="55" spans="1:5" ht="15.75" thickBot="1" x14ac:dyDescent="0.3">
      <c r="A55" s="57"/>
      <c r="B55" s="58" t="s">
        <v>105</v>
      </c>
      <c r="C55" s="73" t="s">
        <v>16</v>
      </c>
      <c r="D55" s="73" t="s">
        <v>16</v>
      </c>
      <c r="E55" s="72">
        <f>SUM(E48:E54)</f>
        <v>908961</v>
      </c>
    </row>
  </sheetData>
  <mergeCells count="27">
    <mergeCell ref="A17:A18"/>
    <mergeCell ref="B17:B18"/>
    <mergeCell ref="C17:C18"/>
    <mergeCell ref="D17:D18"/>
    <mergeCell ref="A1:F1"/>
    <mergeCell ref="A2:F2"/>
    <mergeCell ref="A3:F3"/>
    <mergeCell ref="A4:F4"/>
    <mergeCell ref="A5:F5"/>
    <mergeCell ref="A6:F6"/>
    <mergeCell ref="A7:F7"/>
    <mergeCell ref="A13:F13"/>
    <mergeCell ref="A14:F14"/>
    <mergeCell ref="A15:F15"/>
    <mergeCell ref="A16:E16"/>
    <mergeCell ref="A45:F45"/>
    <mergeCell ref="A23:F23"/>
    <mergeCell ref="A24:F24"/>
    <mergeCell ref="A25:F25"/>
    <mergeCell ref="A26:F26"/>
    <mergeCell ref="A33:F33"/>
    <mergeCell ref="A34:F34"/>
    <mergeCell ref="A35:F35"/>
    <mergeCell ref="A36:F36"/>
    <mergeCell ref="A42:F42"/>
    <mergeCell ref="A43:F43"/>
    <mergeCell ref="A44:F44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60" zoomScaleNormal="100" workbookViewId="0">
      <selection activeCell="E49" sqref="E49"/>
    </sheetView>
  </sheetViews>
  <sheetFormatPr defaultRowHeight="15" x14ac:dyDescent="0.25"/>
  <cols>
    <col min="1" max="1" width="6.42578125" customWidth="1"/>
    <col min="2" max="2" width="28" customWidth="1"/>
    <col min="3" max="3" width="16" customWidth="1"/>
    <col min="4" max="4" width="15.85546875" customWidth="1"/>
    <col min="5" max="5" width="15.5703125" customWidth="1"/>
    <col min="6" max="6" width="13" customWidth="1"/>
  </cols>
  <sheetData>
    <row r="1" spans="1:6" x14ac:dyDescent="0.25">
      <c r="A1" s="227" t="s">
        <v>171</v>
      </c>
      <c r="B1" s="227"/>
      <c r="C1" s="227"/>
      <c r="D1" s="227"/>
      <c r="E1" s="227"/>
      <c r="F1" s="227"/>
    </row>
    <row r="2" spans="1:6" x14ac:dyDescent="0.25">
      <c r="A2" s="227" t="s">
        <v>172</v>
      </c>
      <c r="B2" s="227"/>
      <c r="C2" s="227"/>
      <c r="D2" s="227"/>
      <c r="E2" s="227"/>
      <c r="F2" s="227"/>
    </row>
    <row r="3" spans="1:6" x14ac:dyDescent="0.25">
      <c r="A3" s="227"/>
      <c r="B3" s="227"/>
      <c r="C3" s="227"/>
      <c r="D3" s="227"/>
      <c r="E3" s="227"/>
      <c r="F3" s="227"/>
    </row>
    <row r="4" spans="1:6" x14ac:dyDescent="0.25">
      <c r="A4" s="296" t="s">
        <v>173</v>
      </c>
      <c r="B4" s="296"/>
      <c r="C4" s="296"/>
      <c r="D4" s="296"/>
      <c r="E4" s="296"/>
      <c r="F4" s="296"/>
    </row>
    <row r="5" spans="1:6" x14ac:dyDescent="0.25">
      <c r="A5" s="296" t="s">
        <v>303</v>
      </c>
      <c r="B5" s="296"/>
      <c r="C5" s="296"/>
      <c r="D5" s="296"/>
      <c r="E5" s="296"/>
      <c r="F5" s="296"/>
    </row>
    <row r="6" spans="1:6" x14ac:dyDescent="0.25">
      <c r="A6" s="227"/>
      <c r="B6" s="227"/>
      <c r="C6" s="227"/>
      <c r="D6" s="227"/>
      <c r="E6" s="227"/>
      <c r="F6" s="227"/>
    </row>
    <row r="7" spans="1:6" x14ac:dyDescent="0.25">
      <c r="A7" s="227" t="s">
        <v>175</v>
      </c>
      <c r="B7" s="227"/>
      <c r="C7" s="227"/>
      <c r="D7" s="227"/>
      <c r="E7" s="227"/>
      <c r="F7" s="227"/>
    </row>
    <row r="8" spans="1:6" ht="15.75" thickBot="1" x14ac:dyDescent="0.3">
      <c r="A8" s="1"/>
    </row>
    <row r="9" spans="1:6" ht="45.75" thickBot="1" x14ac:dyDescent="0.3">
      <c r="A9" s="7" t="s">
        <v>97</v>
      </c>
      <c r="B9" s="164" t="s">
        <v>110</v>
      </c>
      <c r="C9" s="164" t="s">
        <v>176</v>
      </c>
      <c r="D9" s="164" t="s">
        <v>177</v>
      </c>
      <c r="E9" s="164" t="s">
        <v>178</v>
      </c>
      <c r="F9" s="164" t="s">
        <v>114</v>
      </c>
    </row>
    <row r="10" spans="1:6" ht="15.75" thickBot="1" x14ac:dyDescent="0.3">
      <c r="A10" s="160">
        <v>1</v>
      </c>
      <c r="B10" s="163">
        <v>2</v>
      </c>
      <c r="C10" s="163"/>
      <c r="D10" s="163"/>
      <c r="E10" s="163"/>
      <c r="F10" s="163">
        <v>6</v>
      </c>
    </row>
    <row r="11" spans="1:6" ht="15.75" thickBot="1" x14ac:dyDescent="0.3">
      <c r="A11" s="158">
        <v>4</v>
      </c>
      <c r="B11" s="3"/>
      <c r="C11" s="163"/>
      <c r="D11" s="163"/>
      <c r="E11" s="163"/>
      <c r="F11" s="48">
        <f t="shared" ref="F11" si="0">C11*D11*E11</f>
        <v>0</v>
      </c>
    </row>
    <row r="12" spans="1:6" ht="15.75" thickBot="1" x14ac:dyDescent="0.3">
      <c r="A12" s="57"/>
      <c r="B12" s="58" t="s">
        <v>105</v>
      </c>
      <c r="C12" s="54" t="s">
        <v>16</v>
      </c>
      <c r="D12" s="54" t="s">
        <v>16</v>
      </c>
      <c r="E12" s="54" t="s">
        <v>16</v>
      </c>
      <c r="F12" s="63">
        <f>SUM(F11:F11)</f>
        <v>0</v>
      </c>
    </row>
    <row r="13" spans="1:6" x14ac:dyDescent="0.25">
      <c r="A13" s="305"/>
      <c r="B13" s="305"/>
      <c r="C13" s="305"/>
      <c r="D13" s="305"/>
      <c r="E13" s="305"/>
      <c r="F13" s="305"/>
    </row>
    <row r="14" spans="1:6" x14ac:dyDescent="0.25">
      <c r="A14" s="227" t="s">
        <v>179</v>
      </c>
      <c r="B14" s="227"/>
      <c r="C14" s="227"/>
      <c r="D14" s="227"/>
      <c r="E14" s="227"/>
      <c r="F14" s="227"/>
    </row>
    <row r="15" spans="1:6" x14ac:dyDescent="0.25">
      <c r="A15" s="227" t="s">
        <v>180</v>
      </c>
      <c r="B15" s="227"/>
      <c r="C15" s="227"/>
      <c r="D15" s="227"/>
      <c r="E15" s="227"/>
      <c r="F15" s="227"/>
    </row>
    <row r="16" spans="1:6" ht="15.75" thickBot="1" x14ac:dyDescent="0.3">
      <c r="A16" s="307"/>
      <c r="B16" s="307"/>
      <c r="C16" s="307"/>
      <c r="D16" s="307"/>
      <c r="E16" s="307"/>
    </row>
    <row r="17" spans="1:6" x14ac:dyDescent="0.25">
      <c r="A17" s="263" t="s">
        <v>97</v>
      </c>
      <c r="B17" s="263" t="s">
        <v>110</v>
      </c>
      <c r="C17" s="263" t="s">
        <v>181</v>
      </c>
      <c r="D17" s="263" t="s">
        <v>182</v>
      </c>
      <c r="E17" s="161" t="s">
        <v>183</v>
      </c>
    </row>
    <row r="18" spans="1:6" ht="15.75" thickBot="1" x14ac:dyDescent="0.3">
      <c r="A18" s="265"/>
      <c r="B18" s="265"/>
      <c r="C18" s="265"/>
      <c r="D18" s="265"/>
      <c r="E18" s="163" t="s">
        <v>184</v>
      </c>
    </row>
    <row r="19" spans="1:6" ht="15.75" thickBot="1" x14ac:dyDescent="0.3">
      <c r="A19" s="160">
        <v>1</v>
      </c>
      <c r="B19" s="163">
        <v>2</v>
      </c>
      <c r="C19" s="163">
        <v>3</v>
      </c>
      <c r="D19" s="163">
        <v>4</v>
      </c>
      <c r="E19" s="163">
        <v>5</v>
      </c>
    </row>
    <row r="20" spans="1:6" ht="15.75" thickBot="1" x14ac:dyDescent="0.3">
      <c r="A20" s="158"/>
      <c r="B20" s="3"/>
      <c r="C20" s="3"/>
      <c r="D20" s="3"/>
      <c r="E20" s="3">
        <f>C20*D20</f>
        <v>0</v>
      </c>
    </row>
    <row r="21" spans="1:6" ht="15.75" thickBot="1" x14ac:dyDescent="0.3">
      <c r="A21" s="158"/>
      <c r="B21" s="3"/>
      <c r="C21" s="3"/>
      <c r="D21" s="3"/>
      <c r="E21" s="3">
        <f>C21*D21</f>
        <v>0</v>
      </c>
    </row>
    <row r="22" spans="1:6" ht="15.75" thickBot="1" x14ac:dyDescent="0.3">
      <c r="A22" s="57"/>
      <c r="B22" s="58" t="s">
        <v>105</v>
      </c>
      <c r="C22" s="53"/>
      <c r="D22" s="53"/>
      <c r="E22" s="53">
        <f>SUM(E20:E21)</f>
        <v>0</v>
      </c>
    </row>
    <row r="23" spans="1:6" x14ac:dyDescent="0.25">
      <c r="A23" s="227"/>
      <c r="B23" s="227"/>
      <c r="C23" s="227"/>
      <c r="D23" s="227"/>
      <c r="E23" s="227"/>
      <c r="F23" s="227"/>
    </row>
    <row r="24" spans="1:6" x14ac:dyDescent="0.25">
      <c r="A24" s="227" t="s">
        <v>185</v>
      </c>
      <c r="B24" s="227"/>
      <c r="C24" s="227"/>
      <c r="D24" s="227"/>
      <c r="E24" s="227"/>
      <c r="F24" s="227"/>
    </row>
    <row r="25" spans="1:6" x14ac:dyDescent="0.25">
      <c r="A25" s="227" t="s">
        <v>186</v>
      </c>
      <c r="B25" s="227"/>
      <c r="C25" s="227"/>
      <c r="D25" s="227"/>
      <c r="E25" s="227"/>
      <c r="F25" s="227"/>
    </row>
    <row r="26" spans="1:6" ht="15.75" thickBot="1" x14ac:dyDescent="0.3">
      <c r="A26" s="306"/>
      <c r="B26" s="306"/>
      <c r="C26" s="306"/>
      <c r="D26" s="306"/>
      <c r="E26" s="306"/>
      <c r="F26" s="306"/>
    </row>
    <row r="27" spans="1:6" ht="45.75" thickBot="1" x14ac:dyDescent="0.3">
      <c r="A27" s="7" t="s">
        <v>97</v>
      </c>
      <c r="B27" s="164" t="s">
        <v>0</v>
      </c>
      <c r="C27" s="164" t="s">
        <v>187</v>
      </c>
      <c r="D27" s="164" t="s">
        <v>188</v>
      </c>
      <c r="E27" s="164" t="s">
        <v>189</v>
      </c>
      <c r="F27" s="164" t="s">
        <v>190</v>
      </c>
    </row>
    <row r="28" spans="1:6" ht="15.75" thickBot="1" x14ac:dyDescent="0.3">
      <c r="A28" s="160">
        <v>1</v>
      </c>
      <c r="B28" s="163">
        <v>2</v>
      </c>
      <c r="C28" s="163">
        <v>4</v>
      </c>
      <c r="D28" s="163">
        <v>5</v>
      </c>
      <c r="E28" s="163">
        <v>6</v>
      </c>
      <c r="F28" s="163">
        <v>7</v>
      </c>
    </row>
    <row r="29" spans="1:6" ht="15.75" thickBot="1" x14ac:dyDescent="0.3">
      <c r="A29" s="158"/>
      <c r="B29" s="3"/>
      <c r="C29" s="3"/>
      <c r="D29" s="3"/>
      <c r="E29" s="3"/>
      <c r="F29" s="71"/>
    </row>
    <row r="30" spans="1:6" ht="15.75" thickBot="1" x14ac:dyDescent="0.3">
      <c r="A30" s="57"/>
      <c r="B30" s="58" t="s">
        <v>105</v>
      </c>
      <c r="C30" s="54" t="s">
        <v>16</v>
      </c>
      <c r="D30" s="54" t="s">
        <v>16</v>
      </c>
      <c r="E30" s="54" t="s">
        <v>16</v>
      </c>
      <c r="F30" s="138">
        <f>SUM(F29:F29)</f>
        <v>0</v>
      </c>
    </row>
    <row r="31" spans="1:6" x14ac:dyDescent="0.25">
      <c r="A31" s="305"/>
      <c r="B31" s="305"/>
      <c r="C31" s="305"/>
      <c r="D31" s="305"/>
      <c r="E31" s="305"/>
      <c r="F31" s="305"/>
    </row>
    <row r="32" spans="1:6" x14ac:dyDescent="0.25">
      <c r="A32" s="227" t="s">
        <v>191</v>
      </c>
      <c r="B32" s="227"/>
      <c r="C32" s="227"/>
      <c r="D32" s="227"/>
      <c r="E32" s="227"/>
      <c r="F32" s="227"/>
    </row>
    <row r="33" spans="1:6" x14ac:dyDescent="0.25">
      <c r="A33" s="227" t="s">
        <v>192</v>
      </c>
      <c r="B33" s="227"/>
      <c r="C33" s="227"/>
      <c r="D33" s="227"/>
      <c r="E33" s="227"/>
      <c r="F33" s="227"/>
    </row>
    <row r="34" spans="1:6" ht="15.75" thickBot="1" x14ac:dyDescent="0.3">
      <c r="A34" s="227"/>
      <c r="B34" s="227"/>
      <c r="C34" s="227"/>
      <c r="D34" s="227"/>
      <c r="E34" s="227"/>
      <c r="F34" s="227"/>
    </row>
    <row r="35" spans="1:6" ht="45.75" thickBot="1" x14ac:dyDescent="0.3">
      <c r="A35" s="7" t="s">
        <v>97</v>
      </c>
      <c r="B35" s="164" t="s">
        <v>0</v>
      </c>
      <c r="C35" s="164" t="s">
        <v>193</v>
      </c>
      <c r="D35" s="164" t="s">
        <v>194</v>
      </c>
      <c r="E35" s="164" t="s">
        <v>195</v>
      </c>
    </row>
    <row r="36" spans="1:6" ht="15.75" thickBot="1" x14ac:dyDescent="0.3">
      <c r="A36" s="160">
        <v>1</v>
      </c>
      <c r="B36" s="163">
        <v>2</v>
      </c>
      <c r="C36" s="163">
        <v>3</v>
      </c>
      <c r="D36" s="163">
        <v>4</v>
      </c>
      <c r="E36" s="163">
        <v>5</v>
      </c>
    </row>
    <row r="37" spans="1:6" ht="15.75" thickBot="1" x14ac:dyDescent="0.3">
      <c r="A37" s="158">
        <v>1</v>
      </c>
      <c r="B37" s="3"/>
      <c r="C37" s="3"/>
      <c r="D37" s="3"/>
      <c r="E37" s="71">
        <f>C37*D37</f>
        <v>0</v>
      </c>
    </row>
    <row r="38" spans="1:6" ht="15.75" thickBot="1" x14ac:dyDescent="0.3">
      <c r="A38" s="57"/>
      <c r="B38" s="58" t="s">
        <v>105</v>
      </c>
      <c r="C38" s="54" t="s">
        <v>16</v>
      </c>
      <c r="D38" s="54" t="s">
        <v>16</v>
      </c>
      <c r="E38" s="72">
        <f>SUM(E37:E37)</f>
        <v>0</v>
      </c>
    </row>
    <row r="39" spans="1:6" x14ac:dyDescent="0.25">
      <c r="A39" s="227"/>
      <c r="B39" s="227"/>
      <c r="C39" s="227"/>
      <c r="D39" s="227"/>
      <c r="E39" s="227"/>
      <c r="F39" s="227"/>
    </row>
    <row r="40" spans="1:6" x14ac:dyDescent="0.25">
      <c r="A40" s="227" t="s">
        <v>196</v>
      </c>
      <c r="B40" s="227"/>
      <c r="C40" s="227"/>
      <c r="D40" s="227"/>
      <c r="E40" s="227"/>
      <c r="F40" s="227"/>
    </row>
    <row r="41" spans="1:6" x14ac:dyDescent="0.25">
      <c r="A41" s="227" t="s">
        <v>197</v>
      </c>
      <c r="B41" s="227"/>
      <c r="C41" s="227"/>
      <c r="D41" s="227"/>
      <c r="E41" s="227"/>
      <c r="F41" s="227"/>
    </row>
    <row r="42" spans="1:6" ht="15.75" thickBot="1" x14ac:dyDescent="0.3">
      <c r="A42" s="227"/>
      <c r="B42" s="227"/>
      <c r="C42" s="227"/>
      <c r="D42" s="227"/>
      <c r="E42" s="227"/>
      <c r="F42" s="227"/>
    </row>
    <row r="43" spans="1:6" ht="45.75" thickBot="1" x14ac:dyDescent="0.3">
      <c r="A43" s="7" t="s">
        <v>97</v>
      </c>
      <c r="B43" s="164" t="s">
        <v>110</v>
      </c>
      <c r="C43" s="164" t="s">
        <v>198</v>
      </c>
      <c r="D43" s="164" t="s">
        <v>199</v>
      </c>
      <c r="E43" s="164" t="s">
        <v>200</v>
      </c>
    </row>
    <row r="44" spans="1:6" ht="15.75" thickBot="1" x14ac:dyDescent="0.3">
      <c r="A44" s="160">
        <v>1</v>
      </c>
      <c r="B44" s="163">
        <v>2</v>
      </c>
      <c r="C44" s="163">
        <v>3</v>
      </c>
      <c r="D44" s="163">
        <v>4</v>
      </c>
      <c r="E44" s="163">
        <v>5</v>
      </c>
    </row>
    <row r="45" spans="1:6" ht="30.75" thickBot="1" x14ac:dyDescent="0.3">
      <c r="A45" s="158">
        <v>1</v>
      </c>
      <c r="B45" s="3" t="s">
        <v>306</v>
      </c>
      <c r="C45" s="71" t="s">
        <v>307</v>
      </c>
      <c r="D45" s="71">
        <v>1</v>
      </c>
      <c r="E45" s="71">
        <v>1333333.44</v>
      </c>
    </row>
    <row r="46" spans="1:6" ht="45.75" thickBot="1" x14ac:dyDescent="0.3">
      <c r="A46" s="184">
        <v>2</v>
      </c>
      <c r="B46" s="3" t="s">
        <v>316</v>
      </c>
      <c r="C46" s="71" t="s">
        <v>317</v>
      </c>
      <c r="D46" s="71">
        <v>1</v>
      </c>
      <c r="E46" s="71">
        <v>366666.56</v>
      </c>
    </row>
    <row r="47" spans="1:6" ht="30.75" thickBot="1" x14ac:dyDescent="0.3">
      <c r="A47" s="185">
        <v>3</v>
      </c>
      <c r="B47" s="3" t="s">
        <v>318</v>
      </c>
      <c r="C47" s="71" t="s">
        <v>263</v>
      </c>
      <c r="D47" s="71">
        <v>1</v>
      </c>
      <c r="E47" s="71">
        <v>1000000</v>
      </c>
    </row>
    <row r="48" spans="1:6" ht="15.75" thickBot="1" x14ac:dyDescent="0.3">
      <c r="A48" s="57"/>
      <c r="B48" s="58" t="s">
        <v>105</v>
      </c>
      <c r="C48" s="73" t="s">
        <v>16</v>
      </c>
      <c r="D48" s="73" t="s">
        <v>16</v>
      </c>
      <c r="E48" s="72">
        <f>E45+E46+E47</f>
        <v>2700000</v>
      </c>
    </row>
  </sheetData>
  <mergeCells count="27">
    <mergeCell ref="A17:A18"/>
    <mergeCell ref="B17:B18"/>
    <mergeCell ref="C17:C18"/>
    <mergeCell ref="D17:D18"/>
    <mergeCell ref="A1:F1"/>
    <mergeCell ref="A2:F2"/>
    <mergeCell ref="A3:F3"/>
    <mergeCell ref="A4:F4"/>
    <mergeCell ref="A5:F5"/>
    <mergeCell ref="A6:F6"/>
    <mergeCell ref="A7:F7"/>
    <mergeCell ref="A13:F13"/>
    <mergeCell ref="A14:F14"/>
    <mergeCell ref="A15:F15"/>
    <mergeCell ref="A16:E16"/>
    <mergeCell ref="A42:F42"/>
    <mergeCell ref="A23:F23"/>
    <mergeCell ref="A24:F24"/>
    <mergeCell ref="A25:F25"/>
    <mergeCell ref="A26:F26"/>
    <mergeCell ref="A31:F31"/>
    <mergeCell ref="A32:F32"/>
    <mergeCell ref="A33:F33"/>
    <mergeCell ref="A34:F34"/>
    <mergeCell ref="A39:F39"/>
    <mergeCell ref="A40:F40"/>
    <mergeCell ref="A41:F41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topLeftCell="A16" zoomScale="60" zoomScaleNormal="100" workbookViewId="0">
      <selection activeCell="E56" sqref="E56"/>
    </sheetView>
  </sheetViews>
  <sheetFormatPr defaultRowHeight="15" x14ac:dyDescent="0.25"/>
  <cols>
    <col min="1" max="1" width="6.42578125" customWidth="1"/>
    <col min="2" max="2" width="28" customWidth="1"/>
    <col min="3" max="3" width="16" customWidth="1"/>
    <col min="4" max="4" width="15.85546875" customWidth="1"/>
    <col min="5" max="5" width="15.5703125" customWidth="1"/>
    <col min="6" max="6" width="17" customWidth="1"/>
  </cols>
  <sheetData>
    <row r="1" spans="1:6" x14ac:dyDescent="0.25">
      <c r="A1" s="227" t="s">
        <v>171</v>
      </c>
      <c r="B1" s="227"/>
      <c r="C1" s="227"/>
      <c r="D1" s="227"/>
      <c r="E1" s="227"/>
      <c r="F1" s="227"/>
    </row>
    <row r="2" spans="1:6" x14ac:dyDescent="0.25">
      <c r="A2" s="227" t="s">
        <v>172</v>
      </c>
      <c r="B2" s="227"/>
      <c r="C2" s="227"/>
      <c r="D2" s="227"/>
      <c r="E2" s="227"/>
      <c r="F2" s="227"/>
    </row>
    <row r="3" spans="1:6" x14ac:dyDescent="0.25">
      <c r="A3" s="227"/>
      <c r="B3" s="227"/>
      <c r="C3" s="227"/>
      <c r="D3" s="227"/>
      <c r="E3" s="227"/>
      <c r="F3" s="227"/>
    </row>
    <row r="4" spans="1:6" x14ac:dyDescent="0.25">
      <c r="A4" s="296" t="s">
        <v>173</v>
      </c>
      <c r="B4" s="296"/>
      <c r="C4" s="296"/>
      <c r="D4" s="296"/>
      <c r="E4" s="296"/>
      <c r="F4" s="296"/>
    </row>
    <row r="5" spans="1:6" x14ac:dyDescent="0.25">
      <c r="A5" s="296" t="s">
        <v>174</v>
      </c>
      <c r="B5" s="296"/>
      <c r="C5" s="296"/>
      <c r="D5" s="296"/>
      <c r="E5" s="296"/>
      <c r="F5" s="296"/>
    </row>
    <row r="6" spans="1:6" x14ac:dyDescent="0.25">
      <c r="A6" s="227"/>
      <c r="B6" s="227"/>
      <c r="C6" s="227"/>
      <c r="D6" s="227"/>
      <c r="E6" s="227"/>
      <c r="F6" s="227"/>
    </row>
    <row r="7" spans="1:6" x14ac:dyDescent="0.25">
      <c r="A7" s="227" t="s">
        <v>175</v>
      </c>
      <c r="B7" s="227"/>
      <c r="C7" s="227"/>
      <c r="D7" s="227"/>
      <c r="E7" s="227"/>
      <c r="F7" s="227"/>
    </row>
    <row r="8" spans="1:6" ht="15.75" thickBot="1" x14ac:dyDescent="0.3">
      <c r="A8" s="1"/>
    </row>
    <row r="9" spans="1:6" ht="30.75" thickBot="1" x14ac:dyDescent="0.3">
      <c r="A9" s="7" t="s">
        <v>97</v>
      </c>
      <c r="B9" s="18" t="s">
        <v>110</v>
      </c>
      <c r="C9" s="18" t="s">
        <v>176</v>
      </c>
      <c r="D9" s="18" t="s">
        <v>177</v>
      </c>
      <c r="E9" s="18" t="s">
        <v>178</v>
      </c>
      <c r="F9" s="18" t="s">
        <v>114</v>
      </c>
    </row>
    <row r="10" spans="1:6" ht="15.75" thickBot="1" x14ac:dyDescent="0.3">
      <c r="A10" s="15">
        <v>1</v>
      </c>
      <c r="B10" s="17">
        <v>2</v>
      </c>
      <c r="C10" s="17"/>
      <c r="D10" s="17"/>
      <c r="E10" s="17"/>
      <c r="F10" s="17">
        <v>6</v>
      </c>
    </row>
    <row r="11" spans="1:6" ht="15.75" thickBot="1" x14ac:dyDescent="0.3">
      <c r="A11" s="5">
        <v>1</v>
      </c>
      <c r="B11" s="3" t="s">
        <v>247</v>
      </c>
      <c r="C11" s="17">
        <v>10</v>
      </c>
      <c r="D11" s="17">
        <v>12</v>
      </c>
      <c r="E11" s="17">
        <v>9090.86</v>
      </c>
      <c r="F11" s="48">
        <f>D11*E11</f>
        <v>109090.32</v>
      </c>
    </row>
    <row r="12" spans="1:6" ht="15.75" thickBot="1" x14ac:dyDescent="0.3">
      <c r="A12" s="5">
        <v>2</v>
      </c>
      <c r="B12" s="3" t="s">
        <v>248</v>
      </c>
      <c r="C12" s="17">
        <v>1</v>
      </c>
      <c r="D12" s="17">
        <v>12</v>
      </c>
      <c r="E12" s="17">
        <v>8534.14</v>
      </c>
      <c r="F12" s="48">
        <f>D12*E12</f>
        <v>102409.68</v>
      </c>
    </row>
    <row r="13" spans="1:6" ht="15.75" thickBot="1" x14ac:dyDescent="0.3">
      <c r="A13" s="57"/>
      <c r="B13" s="58" t="s">
        <v>105</v>
      </c>
      <c r="C13" s="54" t="s">
        <v>16</v>
      </c>
      <c r="D13" s="54" t="s">
        <v>16</v>
      </c>
      <c r="E13" s="54" t="s">
        <v>16</v>
      </c>
      <c r="F13" s="63">
        <f>SUM(F11:F12)</f>
        <v>211500</v>
      </c>
    </row>
    <row r="14" spans="1:6" x14ac:dyDescent="0.25">
      <c r="A14" s="305"/>
      <c r="B14" s="305"/>
      <c r="C14" s="305"/>
      <c r="D14" s="305"/>
      <c r="E14" s="305"/>
      <c r="F14" s="305"/>
    </row>
    <row r="15" spans="1:6" x14ac:dyDescent="0.25">
      <c r="A15" s="227" t="s">
        <v>179</v>
      </c>
      <c r="B15" s="227"/>
      <c r="C15" s="227"/>
      <c r="D15" s="227"/>
      <c r="E15" s="227"/>
      <c r="F15" s="227"/>
    </row>
    <row r="16" spans="1:6" x14ac:dyDescent="0.25">
      <c r="A16" s="227" t="s">
        <v>180</v>
      </c>
      <c r="B16" s="227"/>
      <c r="C16" s="227"/>
      <c r="D16" s="227"/>
      <c r="E16" s="227"/>
      <c r="F16" s="227"/>
    </row>
    <row r="17" spans="1:6" ht="15.75" thickBot="1" x14ac:dyDescent="0.3">
      <c r="A17" s="307"/>
      <c r="B17" s="307"/>
      <c r="C17" s="307"/>
      <c r="D17" s="307"/>
      <c r="E17" s="307"/>
    </row>
    <row r="18" spans="1:6" x14ac:dyDescent="0.25">
      <c r="A18" s="263" t="s">
        <v>97</v>
      </c>
      <c r="B18" s="263" t="s">
        <v>110</v>
      </c>
      <c r="C18" s="263" t="s">
        <v>181</v>
      </c>
      <c r="D18" s="263" t="s">
        <v>182</v>
      </c>
      <c r="E18" s="16" t="s">
        <v>183</v>
      </c>
    </row>
    <row r="19" spans="1:6" ht="15.75" thickBot="1" x14ac:dyDescent="0.3">
      <c r="A19" s="265"/>
      <c r="B19" s="265"/>
      <c r="C19" s="265"/>
      <c r="D19" s="265"/>
      <c r="E19" s="17" t="s">
        <v>184</v>
      </c>
    </row>
    <row r="20" spans="1:6" ht="15.75" thickBot="1" x14ac:dyDescent="0.3">
      <c r="A20" s="15">
        <v>1</v>
      </c>
      <c r="B20" s="17">
        <v>2</v>
      </c>
      <c r="C20" s="17">
        <v>3</v>
      </c>
      <c r="D20" s="17">
        <v>4</v>
      </c>
      <c r="E20" s="17">
        <v>5</v>
      </c>
    </row>
    <row r="21" spans="1:6" ht="15.75" thickBot="1" x14ac:dyDescent="0.3">
      <c r="A21" s="5"/>
      <c r="B21" s="3"/>
      <c r="C21" s="3"/>
      <c r="D21" s="3"/>
      <c r="E21" s="3">
        <f>C21*D21</f>
        <v>0</v>
      </c>
    </row>
    <row r="22" spans="1:6" ht="15.75" thickBot="1" x14ac:dyDescent="0.3">
      <c r="A22" s="5"/>
      <c r="B22" s="3"/>
      <c r="C22" s="3"/>
      <c r="D22" s="3"/>
      <c r="E22" s="3">
        <f>C22*D22</f>
        <v>0</v>
      </c>
    </row>
    <row r="23" spans="1:6" ht="15.75" thickBot="1" x14ac:dyDescent="0.3">
      <c r="A23" s="57"/>
      <c r="B23" s="58" t="s">
        <v>105</v>
      </c>
      <c r="C23" s="53"/>
      <c r="D23" s="53"/>
      <c r="E23" s="53">
        <f>SUM(E21:E22)</f>
        <v>0</v>
      </c>
    </row>
    <row r="24" spans="1:6" x14ac:dyDescent="0.25">
      <c r="A24" s="227"/>
      <c r="B24" s="227"/>
      <c r="C24" s="227"/>
      <c r="D24" s="227"/>
      <c r="E24" s="227"/>
      <c r="F24" s="227"/>
    </row>
    <row r="25" spans="1:6" x14ac:dyDescent="0.25">
      <c r="A25" s="227" t="s">
        <v>185</v>
      </c>
      <c r="B25" s="227"/>
      <c r="C25" s="227"/>
      <c r="D25" s="227"/>
      <c r="E25" s="227"/>
      <c r="F25" s="227"/>
    </row>
    <row r="26" spans="1:6" x14ac:dyDescent="0.25">
      <c r="A26" s="227" t="s">
        <v>186</v>
      </c>
      <c r="B26" s="227"/>
      <c r="C26" s="227"/>
      <c r="D26" s="227"/>
      <c r="E26" s="227"/>
      <c r="F26" s="227"/>
    </row>
    <row r="27" spans="1:6" ht="15.75" thickBot="1" x14ac:dyDescent="0.3">
      <c r="A27" s="306"/>
      <c r="B27" s="306"/>
      <c r="C27" s="306"/>
      <c r="D27" s="306"/>
      <c r="E27" s="306"/>
      <c r="F27" s="306"/>
    </row>
    <row r="28" spans="1:6" ht="45.75" thickBot="1" x14ac:dyDescent="0.3">
      <c r="A28" s="7" t="s">
        <v>97</v>
      </c>
      <c r="B28" s="18" t="s">
        <v>0</v>
      </c>
      <c r="C28" s="18" t="s">
        <v>187</v>
      </c>
      <c r="D28" s="18" t="s">
        <v>188</v>
      </c>
      <c r="E28" s="18" t="s">
        <v>189</v>
      </c>
      <c r="F28" s="18" t="s">
        <v>190</v>
      </c>
    </row>
    <row r="29" spans="1:6" ht="15.75" thickBot="1" x14ac:dyDescent="0.3">
      <c r="A29" s="15">
        <v>1</v>
      </c>
      <c r="B29" s="17">
        <v>2</v>
      </c>
      <c r="C29" s="17">
        <v>4</v>
      </c>
      <c r="D29" s="17">
        <v>5</v>
      </c>
      <c r="E29" s="17">
        <v>6</v>
      </c>
      <c r="F29" s="17">
        <v>7</v>
      </c>
    </row>
    <row r="30" spans="1:6" ht="15.75" thickBot="1" x14ac:dyDescent="0.3">
      <c r="A30" s="5">
        <v>1</v>
      </c>
      <c r="B30" s="3" t="s">
        <v>249</v>
      </c>
      <c r="C30" s="3">
        <v>2144.15</v>
      </c>
      <c r="D30" s="3">
        <v>1311.08</v>
      </c>
      <c r="E30" s="3">
        <v>1</v>
      </c>
      <c r="F30" s="198">
        <v>2811150.39</v>
      </c>
    </row>
    <row r="31" spans="1:6" ht="15.75" thickBot="1" x14ac:dyDescent="0.3">
      <c r="A31" s="5">
        <v>2</v>
      </c>
      <c r="B31" s="3" t="s">
        <v>250</v>
      </c>
      <c r="C31" s="3">
        <v>480096</v>
      </c>
      <c r="D31" s="3">
        <v>4.3499999999999996</v>
      </c>
      <c r="E31" s="3">
        <v>1</v>
      </c>
      <c r="F31" s="198">
        <v>2088419.73</v>
      </c>
    </row>
    <row r="32" spans="1:6" ht="30.75" thickBot="1" x14ac:dyDescent="0.3">
      <c r="A32" s="121">
        <v>3</v>
      </c>
      <c r="B32" s="3" t="s">
        <v>338</v>
      </c>
      <c r="C32" s="3">
        <v>23382</v>
      </c>
      <c r="D32" s="3">
        <v>16.149999999999999</v>
      </c>
      <c r="E32" s="3">
        <v>1</v>
      </c>
      <c r="F32" s="198">
        <v>377612.46</v>
      </c>
    </row>
    <row r="33" spans="1:6" ht="30.75" thickBot="1" x14ac:dyDescent="0.3">
      <c r="A33" s="210">
        <v>4</v>
      </c>
      <c r="B33" s="3" t="s">
        <v>339</v>
      </c>
      <c r="C33" s="3"/>
      <c r="D33" s="3"/>
      <c r="E33" s="3"/>
      <c r="F33" s="198">
        <v>924219.42</v>
      </c>
    </row>
    <row r="34" spans="1:6" ht="15.75" thickBot="1" x14ac:dyDescent="0.3">
      <c r="A34" s="57"/>
      <c r="B34" s="58" t="s">
        <v>105</v>
      </c>
      <c r="C34" s="54" t="s">
        <v>16</v>
      </c>
      <c r="D34" s="54" t="s">
        <v>16</v>
      </c>
      <c r="E34" s="54" t="s">
        <v>16</v>
      </c>
      <c r="F34" s="199">
        <f>SUM(F30:F33)</f>
        <v>6201402</v>
      </c>
    </row>
    <row r="35" spans="1:6" x14ac:dyDescent="0.25">
      <c r="A35" s="305"/>
      <c r="B35" s="305"/>
      <c r="C35" s="305"/>
      <c r="D35" s="305"/>
      <c r="E35" s="305"/>
      <c r="F35" s="305"/>
    </row>
    <row r="36" spans="1:6" x14ac:dyDescent="0.25">
      <c r="A36" s="227" t="s">
        <v>191</v>
      </c>
      <c r="B36" s="227"/>
      <c r="C36" s="227"/>
      <c r="D36" s="227"/>
      <c r="E36" s="227"/>
      <c r="F36" s="227"/>
    </row>
    <row r="37" spans="1:6" x14ac:dyDescent="0.25">
      <c r="A37" s="227" t="s">
        <v>192</v>
      </c>
      <c r="B37" s="227"/>
      <c r="C37" s="227"/>
      <c r="D37" s="227"/>
      <c r="E37" s="227"/>
      <c r="F37" s="227"/>
    </row>
    <row r="38" spans="1:6" ht="15.75" thickBot="1" x14ac:dyDescent="0.3">
      <c r="A38" s="227"/>
      <c r="B38" s="227"/>
      <c r="C38" s="227"/>
      <c r="D38" s="227"/>
      <c r="E38" s="227"/>
      <c r="F38" s="227"/>
    </row>
    <row r="39" spans="1:6" ht="45.75" thickBot="1" x14ac:dyDescent="0.3">
      <c r="A39" s="7" t="s">
        <v>97</v>
      </c>
      <c r="B39" s="18" t="s">
        <v>0</v>
      </c>
      <c r="C39" s="18" t="s">
        <v>193</v>
      </c>
      <c r="D39" s="18" t="s">
        <v>194</v>
      </c>
      <c r="E39" s="18" t="s">
        <v>195</v>
      </c>
    </row>
    <row r="40" spans="1:6" ht="15.75" thickBot="1" x14ac:dyDescent="0.3">
      <c r="A40" s="15">
        <v>1</v>
      </c>
      <c r="B40" s="17">
        <v>2</v>
      </c>
      <c r="C40" s="17">
        <v>3</v>
      </c>
      <c r="D40" s="17">
        <v>4</v>
      </c>
      <c r="E40" s="17">
        <v>5</v>
      </c>
    </row>
    <row r="41" spans="1:6" ht="15.75" thickBot="1" x14ac:dyDescent="0.3">
      <c r="A41" s="5">
        <v>1</v>
      </c>
      <c r="B41" s="3"/>
      <c r="C41" s="3"/>
      <c r="D41" s="3"/>
      <c r="E41" s="71">
        <f>C41*D41</f>
        <v>0</v>
      </c>
    </row>
    <row r="42" spans="1:6" ht="15.75" thickBot="1" x14ac:dyDescent="0.3">
      <c r="A42" s="5"/>
      <c r="B42" s="3"/>
      <c r="C42" s="3"/>
      <c r="D42" s="3"/>
      <c r="E42" s="71">
        <f>C42*D42</f>
        <v>0</v>
      </c>
    </row>
    <row r="43" spans="1:6" ht="15.75" thickBot="1" x14ac:dyDescent="0.3">
      <c r="A43" s="57"/>
      <c r="B43" s="58" t="s">
        <v>105</v>
      </c>
      <c r="C43" s="54" t="s">
        <v>16</v>
      </c>
      <c r="D43" s="54" t="s">
        <v>16</v>
      </c>
      <c r="E43" s="72">
        <f>SUM(E41:E42)</f>
        <v>0</v>
      </c>
    </row>
    <row r="44" spans="1:6" x14ac:dyDescent="0.25">
      <c r="A44" s="227"/>
      <c r="B44" s="227"/>
      <c r="C44" s="227"/>
      <c r="D44" s="227"/>
      <c r="E44" s="227"/>
      <c r="F44" s="227"/>
    </row>
    <row r="45" spans="1:6" x14ac:dyDescent="0.25">
      <c r="A45" s="227" t="s">
        <v>196</v>
      </c>
      <c r="B45" s="227"/>
      <c r="C45" s="227"/>
      <c r="D45" s="227"/>
      <c r="E45" s="227"/>
      <c r="F45" s="227"/>
    </row>
    <row r="46" spans="1:6" x14ac:dyDescent="0.25">
      <c r="A46" s="227" t="s">
        <v>197</v>
      </c>
      <c r="B46" s="227"/>
      <c r="C46" s="227"/>
      <c r="D46" s="227"/>
      <c r="E46" s="227"/>
      <c r="F46" s="227"/>
    </row>
    <row r="47" spans="1:6" ht="15.75" thickBot="1" x14ac:dyDescent="0.3">
      <c r="A47" s="227"/>
      <c r="B47" s="227"/>
      <c r="C47" s="227"/>
      <c r="D47" s="227"/>
      <c r="E47" s="227"/>
      <c r="F47" s="227"/>
    </row>
    <row r="48" spans="1:6" ht="45.75" thickBot="1" x14ac:dyDescent="0.3">
      <c r="A48" s="7" t="s">
        <v>97</v>
      </c>
      <c r="B48" s="18" t="s">
        <v>110</v>
      </c>
      <c r="C48" s="18" t="s">
        <v>198</v>
      </c>
      <c r="D48" s="18" t="s">
        <v>199</v>
      </c>
      <c r="E48" s="18" t="s">
        <v>200</v>
      </c>
    </row>
    <row r="49" spans="1:5" ht="15.75" thickBot="1" x14ac:dyDescent="0.3">
      <c r="A49" s="15">
        <v>1</v>
      </c>
      <c r="B49" s="17">
        <v>2</v>
      </c>
      <c r="C49" s="17">
        <v>3</v>
      </c>
      <c r="D49" s="17">
        <v>4</v>
      </c>
      <c r="E49" s="17">
        <v>5</v>
      </c>
    </row>
    <row r="50" spans="1:5" ht="30.75" thickBot="1" x14ac:dyDescent="0.3">
      <c r="A50" s="5">
        <v>1</v>
      </c>
      <c r="B50" s="3" t="s">
        <v>340</v>
      </c>
      <c r="C50" s="71" t="s">
        <v>251</v>
      </c>
      <c r="D50" s="71">
        <v>12</v>
      </c>
      <c r="E50" s="71">
        <v>611600</v>
      </c>
    </row>
    <row r="51" spans="1:5" ht="30.75" thickBot="1" x14ac:dyDescent="0.3">
      <c r="A51" s="83">
        <v>2</v>
      </c>
      <c r="B51" s="3" t="s">
        <v>252</v>
      </c>
      <c r="C51" s="71" t="s">
        <v>251</v>
      </c>
      <c r="D51" s="71">
        <v>12</v>
      </c>
      <c r="E51" s="71">
        <v>101808</v>
      </c>
    </row>
    <row r="52" spans="1:5" ht="30.75" thickBot="1" x14ac:dyDescent="0.3">
      <c r="A52" s="83">
        <v>3</v>
      </c>
      <c r="B52" s="3" t="s">
        <v>253</v>
      </c>
      <c r="C52" s="71" t="s">
        <v>251</v>
      </c>
      <c r="D52" s="71">
        <v>12</v>
      </c>
      <c r="E52" s="71">
        <v>30000</v>
      </c>
    </row>
    <row r="53" spans="1:5" ht="30.75" thickBot="1" x14ac:dyDescent="0.3">
      <c r="A53" s="210">
        <v>4</v>
      </c>
      <c r="B53" s="3" t="s">
        <v>341</v>
      </c>
      <c r="C53" s="71"/>
      <c r="D53" s="71">
        <v>12</v>
      </c>
      <c r="E53" s="71">
        <v>181200</v>
      </c>
    </row>
    <row r="54" spans="1:5" ht="15.75" thickBot="1" x14ac:dyDescent="0.3">
      <c r="A54" s="210">
        <v>5</v>
      </c>
      <c r="B54" s="3" t="s">
        <v>342</v>
      </c>
      <c r="C54" s="71" t="s">
        <v>263</v>
      </c>
      <c r="D54" s="71">
        <v>1</v>
      </c>
      <c r="E54" s="71">
        <v>58794</v>
      </c>
    </row>
    <row r="55" spans="1:5" ht="15.75" thickBot="1" x14ac:dyDescent="0.3">
      <c r="A55" s="57"/>
      <c r="B55" s="58" t="s">
        <v>105</v>
      </c>
      <c r="C55" s="73" t="s">
        <v>16</v>
      </c>
      <c r="D55" s="73" t="s">
        <v>16</v>
      </c>
      <c r="E55" s="72">
        <f>SUM(E50:E54)</f>
        <v>983402</v>
      </c>
    </row>
  </sheetData>
  <mergeCells count="27">
    <mergeCell ref="A38:F38"/>
    <mergeCell ref="A44:F44"/>
    <mergeCell ref="A45:F45"/>
    <mergeCell ref="A46:F46"/>
    <mergeCell ref="A47:F47"/>
    <mergeCell ref="A37:F37"/>
    <mergeCell ref="A7:F7"/>
    <mergeCell ref="A14:F14"/>
    <mergeCell ref="A15:F15"/>
    <mergeCell ref="A16:F16"/>
    <mergeCell ref="A17:E17"/>
    <mergeCell ref="A24:F24"/>
    <mergeCell ref="A18:A19"/>
    <mergeCell ref="B18:B19"/>
    <mergeCell ref="C18:C19"/>
    <mergeCell ref="D18:D19"/>
    <mergeCell ref="A25:F25"/>
    <mergeCell ref="A26:F26"/>
    <mergeCell ref="A27:F27"/>
    <mergeCell ref="A35:F35"/>
    <mergeCell ref="A36:F36"/>
    <mergeCell ref="A6:F6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view="pageBreakPreview" zoomScale="60" zoomScaleNormal="100" workbookViewId="0">
      <selection activeCell="I34" sqref="I34:I35"/>
    </sheetView>
  </sheetViews>
  <sheetFormatPr defaultRowHeight="15" x14ac:dyDescent="0.25"/>
  <cols>
    <col min="1" max="1" width="8" customWidth="1"/>
    <col min="2" max="2" width="29.85546875" customWidth="1"/>
    <col min="3" max="3" width="11.7109375" customWidth="1"/>
    <col min="4" max="4" width="27.140625" customWidth="1"/>
    <col min="6" max="6" width="11.42578125" bestFit="1" customWidth="1"/>
    <col min="10" max="10" width="17" customWidth="1"/>
    <col min="12" max="12" width="21.5703125" customWidth="1"/>
  </cols>
  <sheetData>
    <row r="3" spans="1:12" ht="25.5" x14ac:dyDescent="0.25">
      <c r="A3" s="94"/>
      <c r="B3" s="140" t="s">
        <v>270</v>
      </c>
      <c r="C3" s="94"/>
      <c r="I3" s="84"/>
      <c r="J3" s="85"/>
      <c r="K3" s="86"/>
      <c r="L3" s="87"/>
    </row>
    <row r="4" spans="1:12" x14ac:dyDescent="0.25">
      <c r="B4" s="93"/>
      <c r="C4" s="94"/>
    </row>
    <row r="5" spans="1:12" x14ac:dyDescent="0.25">
      <c r="B5" s="227" t="s">
        <v>201</v>
      </c>
      <c r="C5" s="227"/>
      <c r="D5" s="227"/>
      <c r="E5" s="227"/>
    </row>
    <row r="6" spans="1:12" ht="15.75" thickBot="1" x14ac:dyDescent="0.3">
      <c r="B6" s="227" t="s">
        <v>283</v>
      </c>
      <c r="C6" s="227"/>
      <c r="D6" s="227"/>
      <c r="E6" s="227"/>
    </row>
    <row r="7" spans="1:12" ht="30.75" thickBot="1" x14ac:dyDescent="0.3">
      <c r="A7" s="7" t="s">
        <v>97</v>
      </c>
      <c r="B7" s="128" t="s">
        <v>110</v>
      </c>
      <c r="C7" s="128" t="s">
        <v>202</v>
      </c>
      <c r="D7" s="128" t="s">
        <v>203</v>
      </c>
    </row>
    <row r="8" spans="1:12" ht="15.75" thickBot="1" x14ac:dyDescent="0.3">
      <c r="A8" s="124">
        <v>1</v>
      </c>
      <c r="B8" s="127">
        <v>2</v>
      </c>
      <c r="C8" s="127">
        <v>3</v>
      </c>
      <c r="D8" s="127">
        <v>4</v>
      </c>
    </row>
    <row r="9" spans="1:12" ht="15.75" thickBot="1" x14ac:dyDescent="0.3">
      <c r="A9" s="101">
        <v>1</v>
      </c>
      <c r="B9" s="105" t="s">
        <v>255</v>
      </c>
      <c r="C9" s="77">
        <v>1</v>
      </c>
      <c r="D9" s="106">
        <v>978202.8</v>
      </c>
    </row>
    <row r="10" spans="1:12" ht="15.75" thickBot="1" x14ac:dyDescent="0.3">
      <c r="A10" s="101">
        <v>2</v>
      </c>
      <c r="B10" s="76" t="s">
        <v>343</v>
      </c>
      <c r="C10" s="77">
        <v>2</v>
      </c>
      <c r="D10" s="78">
        <v>140044</v>
      </c>
    </row>
    <row r="11" spans="1:12" ht="15.75" thickBot="1" x14ac:dyDescent="0.3">
      <c r="A11" s="139">
        <v>3</v>
      </c>
      <c r="B11" s="102" t="s">
        <v>344</v>
      </c>
      <c r="C11" s="99">
        <v>3</v>
      </c>
      <c r="D11" s="100">
        <v>30000</v>
      </c>
    </row>
    <row r="12" spans="1:12" ht="15.75" thickBot="1" x14ac:dyDescent="0.3">
      <c r="A12" s="139">
        <v>4</v>
      </c>
      <c r="B12" s="102" t="s">
        <v>271</v>
      </c>
      <c r="C12" s="99">
        <v>4</v>
      </c>
      <c r="D12" s="100">
        <v>76000</v>
      </c>
    </row>
    <row r="13" spans="1:12" ht="15.75" thickBot="1" x14ac:dyDescent="0.3">
      <c r="A13" s="139"/>
      <c r="B13" s="76" t="s">
        <v>272</v>
      </c>
      <c r="C13" s="77">
        <v>2</v>
      </c>
      <c r="D13" s="78">
        <v>54000</v>
      </c>
    </row>
    <row r="14" spans="1:12" ht="15.75" thickBot="1" x14ac:dyDescent="0.3">
      <c r="A14" s="139"/>
      <c r="B14" s="76" t="s">
        <v>273</v>
      </c>
      <c r="C14" s="77">
        <v>5</v>
      </c>
      <c r="D14" s="78">
        <v>42000</v>
      </c>
    </row>
    <row r="15" spans="1:12" ht="15.75" thickBot="1" x14ac:dyDescent="0.3">
      <c r="A15" s="139"/>
      <c r="B15" s="76" t="s">
        <v>274</v>
      </c>
      <c r="C15" s="77">
        <v>1</v>
      </c>
      <c r="D15" s="78">
        <v>25000</v>
      </c>
    </row>
    <row r="16" spans="1:12" ht="15.75" thickBot="1" x14ac:dyDescent="0.3">
      <c r="A16" s="101"/>
      <c r="B16" s="76" t="s">
        <v>345</v>
      </c>
      <c r="C16" s="77">
        <v>1</v>
      </c>
      <c r="D16" s="78">
        <v>88000</v>
      </c>
    </row>
    <row r="17" spans="1:6" ht="15.75" thickBot="1" x14ac:dyDescent="0.3">
      <c r="A17" s="101"/>
      <c r="B17" s="76" t="s">
        <v>346</v>
      </c>
      <c r="C17" s="77">
        <v>4</v>
      </c>
      <c r="D17" s="78">
        <v>25000</v>
      </c>
    </row>
    <row r="18" spans="1:6" ht="15.75" thickBot="1" x14ac:dyDescent="0.3">
      <c r="A18" s="101"/>
      <c r="B18" s="76" t="s">
        <v>275</v>
      </c>
      <c r="C18" s="77">
        <v>5</v>
      </c>
      <c r="D18" s="78">
        <v>50000</v>
      </c>
    </row>
    <row r="19" spans="1:6" ht="15.75" thickBot="1" x14ac:dyDescent="0.3">
      <c r="A19" s="101"/>
      <c r="B19" s="76" t="s">
        <v>276</v>
      </c>
      <c r="C19" s="77">
        <v>1</v>
      </c>
      <c r="D19" s="78">
        <v>63200</v>
      </c>
    </row>
    <row r="20" spans="1:6" ht="15.75" thickBot="1" x14ac:dyDescent="0.3">
      <c r="A20" s="101"/>
      <c r="B20" s="76" t="s">
        <v>347</v>
      </c>
      <c r="C20" s="77">
        <v>1</v>
      </c>
      <c r="D20" s="78">
        <v>5000</v>
      </c>
    </row>
    <row r="21" spans="1:6" ht="30.75" thickBot="1" x14ac:dyDescent="0.3">
      <c r="A21" s="101"/>
      <c r="B21" s="76" t="s">
        <v>348</v>
      </c>
      <c r="C21" s="77">
        <v>1</v>
      </c>
      <c r="D21" s="78">
        <v>3000</v>
      </c>
    </row>
    <row r="22" spans="1:6" ht="15.75" thickBot="1" x14ac:dyDescent="0.3">
      <c r="A22" s="101"/>
      <c r="B22" s="76" t="s">
        <v>349</v>
      </c>
      <c r="C22" s="77"/>
      <c r="D22" s="78">
        <v>20000</v>
      </c>
    </row>
    <row r="23" spans="1:6" ht="15.75" thickBot="1" x14ac:dyDescent="0.3">
      <c r="A23" s="101"/>
      <c r="B23" s="76" t="s">
        <v>350</v>
      </c>
      <c r="C23" s="77"/>
      <c r="D23" s="78">
        <v>6225</v>
      </c>
    </row>
    <row r="24" spans="1:6" ht="30.75" thickBot="1" x14ac:dyDescent="0.3">
      <c r="A24" s="101"/>
      <c r="B24" s="76" t="s">
        <v>351</v>
      </c>
      <c r="C24" s="77"/>
      <c r="D24" s="78">
        <v>16000</v>
      </c>
    </row>
    <row r="25" spans="1:6" ht="30.75" thickBot="1" x14ac:dyDescent="0.3">
      <c r="A25" s="101"/>
      <c r="B25" s="76" t="s">
        <v>352</v>
      </c>
      <c r="C25" s="77"/>
      <c r="D25" s="78">
        <v>500</v>
      </c>
    </row>
    <row r="26" spans="1:6" ht="21" thickBot="1" x14ac:dyDescent="0.3">
      <c r="A26" s="74"/>
      <c r="B26" s="202" t="s">
        <v>105</v>
      </c>
      <c r="C26" s="75" t="s">
        <v>16</v>
      </c>
      <c r="D26" s="201">
        <f>SUM(D9:D25)</f>
        <v>1622171.8</v>
      </c>
      <c r="F26" s="68"/>
    </row>
    <row r="28" spans="1:6" x14ac:dyDescent="0.25">
      <c r="A28" s="94"/>
      <c r="B28" s="93"/>
      <c r="C28" s="104"/>
    </row>
    <row r="29" spans="1:6" x14ac:dyDescent="0.25">
      <c r="B29" s="93"/>
      <c r="C29" s="104"/>
    </row>
  </sheetData>
  <mergeCells count="2">
    <mergeCell ref="B5:E5"/>
    <mergeCell ref="B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topLeftCell="A4" zoomScale="60" zoomScaleNormal="100" workbookViewId="0">
      <selection activeCell="L33" sqref="L32:L33"/>
    </sheetView>
  </sheetViews>
  <sheetFormatPr defaultRowHeight="15" x14ac:dyDescent="0.25"/>
  <cols>
    <col min="1" max="1" width="23.7109375" customWidth="1"/>
    <col min="2" max="2" width="20" customWidth="1"/>
    <col min="4" max="4" width="17.140625" customWidth="1"/>
    <col min="5" max="5" width="17.42578125" customWidth="1"/>
    <col min="6" max="6" width="16.7109375" customWidth="1"/>
    <col min="7" max="7" width="14.85546875" customWidth="1"/>
    <col min="8" max="8" width="14.42578125" customWidth="1"/>
    <col min="9" max="9" width="15.7109375" customWidth="1"/>
    <col min="10" max="10" width="16.42578125" customWidth="1"/>
    <col min="11" max="12" width="13.5703125" bestFit="1" customWidth="1"/>
  </cols>
  <sheetData>
    <row r="1" spans="1:12" x14ac:dyDescent="0.25">
      <c r="A1" s="13"/>
      <c r="J1" s="27" t="s">
        <v>314</v>
      </c>
    </row>
    <row r="2" spans="1:12" x14ac:dyDescent="0.25">
      <c r="A2" s="1"/>
    </row>
    <row r="3" spans="1:12" x14ac:dyDescent="0.25">
      <c r="A3" s="227" t="s">
        <v>38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2" x14ac:dyDescent="0.25">
      <c r="A4" s="227" t="s">
        <v>39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2" x14ac:dyDescent="0.25">
      <c r="A5" s="227"/>
      <c r="B5" s="227"/>
      <c r="C5" s="227"/>
      <c r="D5" s="227"/>
      <c r="E5" s="227"/>
      <c r="F5" s="227"/>
      <c r="G5" s="227"/>
      <c r="H5" s="227"/>
      <c r="I5" s="227"/>
      <c r="J5" s="227"/>
    </row>
    <row r="6" spans="1:12" ht="15.75" thickBot="1" x14ac:dyDescent="0.3">
      <c r="A6" s="1"/>
    </row>
    <row r="7" spans="1:12" x14ac:dyDescent="0.25">
      <c r="A7" s="263" t="s">
        <v>0</v>
      </c>
      <c r="B7" s="263" t="s">
        <v>4</v>
      </c>
      <c r="C7" s="263" t="s">
        <v>40</v>
      </c>
      <c r="D7" s="266" t="s">
        <v>41</v>
      </c>
      <c r="E7" s="267"/>
      <c r="F7" s="267"/>
      <c r="G7" s="267"/>
      <c r="H7" s="267"/>
      <c r="I7" s="267"/>
      <c r="J7" s="267"/>
      <c r="K7" s="267"/>
      <c r="L7" s="268"/>
    </row>
    <row r="8" spans="1:12" ht="15.75" thickBot="1" x14ac:dyDescent="0.3">
      <c r="A8" s="264"/>
      <c r="B8" s="264"/>
      <c r="C8" s="264"/>
      <c r="D8" s="269" t="s">
        <v>7</v>
      </c>
      <c r="E8" s="270"/>
      <c r="F8" s="270"/>
      <c r="G8" s="270"/>
      <c r="H8" s="270"/>
      <c r="I8" s="270"/>
      <c r="J8" s="270"/>
      <c r="K8" s="270"/>
      <c r="L8" s="271"/>
    </row>
    <row r="9" spans="1:12" ht="15.75" thickBot="1" x14ac:dyDescent="0.3">
      <c r="A9" s="264"/>
      <c r="B9" s="264"/>
      <c r="C9" s="264"/>
      <c r="D9" s="266" t="s">
        <v>42</v>
      </c>
      <c r="E9" s="267"/>
      <c r="F9" s="268"/>
      <c r="G9" s="272" t="s">
        <v>2</v>
      </c>
      <c r="H9" s="273"/>
      <c r="I9" s="273"/>
      <c r="J9" s="273"/>
      <c r="K9" s="273"/>
      <c r="L9" s="274"/>
    </row>
    <row r="10" spans="1:12" ht="135.75" customHeight="1" thickBot="1" x14ac:dyDescent="0.3">
      <c r="A10" s="264"/>
      <c r="B10" s="264"/>
      <c r="C10" s="264"/>
      <c r="D10" s="269"/>
      <c r="E10" s="270"/>
      <c r="F10" s="271"/>
      <c r="G10" s="275" t="s">
        <v>43</v>
      </c>
      <c r="H10" s="276"/>
      <c r="I10" s="277"/>
      <c r="J10" s="275" t="s">
        <v>44</v>
      </c>
      <c r="K10" s="276"/>
      <c r="L10" s="277"/>
    </row>
    <row r="11" spans="1:12" ht="60.75" thickBot="1" x14ac:dyDescent="0.3">
      <c r="A11" s="265"/>
      <c r="B11" s="265"/>
      <c r="C11" s="265"/>
      <c r="D11" s="10" t="s">
        <v>329</v>
      </c>
      <c r="E11" s="10" t="s">
        <v>229</v>
      </c>
      <c r="F11" s="10" t="s">
        <v>330</v>
      </c>
      <c r="G11" s="10" t="s">
        <v>329</v>
      </c>
      <c r="H11" s="10" t="s">
        <v>229</v>
      </c>
      <c r="I11" s="10" t="s">
        <v>330</v>
      </c>
      <c r="J11" s="127" t="s">
        <v>329</v>
      </c>
      <c r="K11" s="127" t="s">
        <v>229</v>
      </c>
      <c r="L11" s="127" t="s">
        <v>331</v>
      </c>
    </row>
    <row r="12" spans="1:12" x14ac:dyDescent="0.25">
      <c r="A12" s="206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ht="67.5" customHeight="1" x14ac:dyDescent="0.25">
      <c r="A13" s="37" t="s">
        <v>45</v>
      </c>
      <c r="B13" s="207" t="s">
        <v>230</v>
      </c>
      <c r="C13" s="207" t="s">
        <v>16</v>
      </c>
      <c r="D13" s="183">
        <f>табл.2!D42</f>
        <v>13842698.379999999</v>
      </c>
      <c r="E13" s="183">
        <v>13454698.380000001</v>
      </c>
      <c r="F13" s="183">
        <v>13454698.380000001</v>
      </c>
      <c r="G13" s="38" t="s">
        <v>311</v>
      </c>
      <c r="H13" s="38"/>
      <c r="I13" s="38"/>
      <c r="J13" s="183">
        <f>D13</f>
        <v>13842698.379999999</v>
      </c>
      <c r="K13" s="183">
        <v>13454698.380000001</v>
      </c>
      <c r="L13" s="183">
        <v>13454698.380000001</v>
      </c>
    </row>
    <row r="14" spans="1:12" ht="92.25" customHeight="1" x14ac:dyDescent="0.25">
      <c r="A14" s="37" t="s">
        <v>46</v>
      </c>
      <c r="B14" s="207">
        <v>1001</v>
      </c>
      <c r="C14" s="207" t="s">
        <v>16</v>
      </c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96.75" customHeight="1" x14ac:dyDescent="0.25">
      <c r="A15" s="37" t="s">
        <v>47</v>
      </c>
      <c r="B15" s="207">
        <v>2001</v>
      </c>
      <c r="C15" s="37"/>
      <c r="D15" s="38">
        <f>D13</f>
        <v>13842698.379999999</v>
      </c>
      <c r="E15" s="38">
        <f>E13</f>
        <v>13454698.380000001</v>
      </c>
      <c r="F15" s="38">
        <f>F13</f>
        <v>13454698.380000001</v>
      </c>
      <c r="G15" s="38"/>
      <c r="H15" s="38"/>
      <c r="I15" s="38"/>
      <c r="J15" s="38">
        <f>J13</f>
        <v>13842698.379999999</v>
      </c>
      <c r="K15" s="183">
        <f>K13</f>
        <v>13454698.380000001</v>
      </c>
      <c r="L15" s="183">
        <f>L13</f>
        <v>13454698.380000001</v>
      </c>
    </row>
  </sheetData>
  <mergeCells count="12">
    <mergeCell ref="A3:J3"/>
    <mergeCell ref="A4:J4"/>
    <mergeCell ref="A5:J5"/>
    <mergeCell ref="A7:A11"/>
    <mergeCell ref="B7:B11"/>
    <mergeCell ref="C7:C11"/>
    <mergeCell ref="D7:L7"/>
    <mergeCell ref="D8:L8"/>
    <mergeCell ref="D9:F10"/>
    <mergeCell ref="G9:L9"/>
    <mergeCell ref="G10:I10"/>
    <mergeCell ref="J10:L10"/>
  </mergeCells>
  <hyperlinks>
    <hyperlink ref="J10" r:id="rId1" display="consultantplus://offline/ref=B009EB6415ED2D138B8EFDBE8CE347D2EA1D5D7DE191A9D6CE03DD6C3Ag8y2J"/>
    <hyperlink ref="G10" r:id="rId2" display="consultantplus://offline/ref=B009EB6415ED2D138B8EFDBE8CE347D2EA1C5A7EE69CA9D6CE03DD6C3Ag8y2J"/>
  </hyperlinks>
  <pageMargins left="0.70866141732283472" right="0.70866141732283472" top="0.74803149606299213" bottom="0.74803149606299213" header="0.31496062992125984" footer="0.31496062992125984"/>
  <pageSetup scale="63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view="pageBreakPreview" zoomScale="60" zoomScaleNormal="100" workbookViewId="0">
      <selection activeCell="B9" sqref="B9:D11"/>
    </sheetView>
  </sheetViews>
  <sheetFormatPr defaultRowHeight="15" x14ac:dyDescent="0.25"/>
  <cols>
    <col min="1" max="1" width="8" customWidth="1"/>
    <col min="2" max="2" width="29.85546875" customWidth="1"/>
    <col min="3" max="3" width="11.7109375" customWidth="1"/>
    <col min="4" max="4" width="22.85546875" customWidth="1"/>
    <col min="6" max="6" width="11.42578125" bestFit="1" customWidth="1"/>
    <col min="10" max="10" width="17" customWidth="1"/>
    <col min="12" max="12" width="21.5703125" customWidth="1"/>
  </cols>
  <sheetData>
    <row r="3" spans="1:12" x14ac:dyDescent="0.25">
      <c r="A3" s="94"/>
      <c r="B3" s="93"/>
      <c r="C3" s="94"/>
      <c r="I3" s="84"/>
      <c r="J3" s="85"/>
      <c r="K3" s="86"/>
      <c r="L3" s="87"/>
    </row>
    <row r="4" spans="1:12" x14ac:dyDescent="0.25">
      <c r="B4" s="93"/>
      <c r="C4" s="94"/>
    </row>
    <row r="5" spans="1:12" x14ac:dyDescent="0.25">
      <c r="B5" s="227" t="s">
        <v>201</v>
      </c>
      <c r="C5" s="227"/>
      <c r="D5" s="227"/>
      <c r="E5" s="227"/>
    </row>
    <row r="6" spans="1:12" ht="15.75" thickBot="1" x14ac:dyDescent="0.3">
      <c r="B6" s="227" t="s">
        <v>313</v>
      </c>
      <c r="C6" s="227"/>
      <c r="D6" s="227"/>
      <c r="E6" s="227"/>
    </row>
    <row r="7" spans="1:12" ht="51.75" customHeight="1" thickBot="1" x14ac:dyDescent="0.3">
      <c r="A7" s="7" t="s">
        <v>97</v>
      </c>
      <c r="B7" s="164" t="s">
        <v>110</v>
      </c>
      <c r="C7" s="164" t="s">
        <v>202</v>
      </c>
      <c r="D7" s="164" t="s">
        <v>203</v>
      </c>
    </row>
    <row r="8" spans="1:12" ht="33" customHeight="1" thickBot="1" x14ac:dyDescent="0.3">
      <c r="A8" s="160">
        <v>1</v>
      </c>
      <c r="B8" s="163">
        <v>2</v>
      </c>
      <c r="C8" s="163">
        <v>3</v>
      </c>
      <c r="D8" s="163">
        <v>4</v>
      </c>
    </row>
    <row r="9" spans="1:12" ht="60.75" customHeight="1" thickBot="1" x14ac:dyDescent="0.3">
      <c r="A9" s="101">
        <v>1</v>
      </c>
      <c r="B9" s="105"/>
      <c r="C9" s="77"/>
      <c r="D9" s="106"/>
    </row>
    <row r="10" spans="1:12" ht="15.75" thickBot="1" x14ac:dyDescent="0.3">
      <c r="A10" s="101">
        <v>2</v>
      </c>
      <c r="B10" s="105"/>
      <c r="C10" s="77"/>
      <c r="D10" s="106"/>
    </row>
    <row r="11" spans="1:12" ht="15.75" thickBot="1" x14ac:dyDescent="0.3">
      <c r="A11" s="101">
        <v>3</v>
      </c>
      <c r="B11" s="105"/>
      <c r="C11" s="77"/>
      <c r="D11" s="106"/>
    </row>
    <row r="12" spans="1:12" ht="21" thickBot="1" x14ac:dyDescent="0.3">
      <c r="A12" s="74"/>
      <c r="B12" s="202" t="s">
        <v>105</v>
      </c>
      <c r="C12" s="203" t="s">
        <v>16</v>
      </c>
      <c r="D12" s="204">
        <f>SUM(D9:D11)</f>
        <v>0</v>
      </c>
      <c r="F12" s="68"/>
    </row>
    <row r="14" spans="1:12" x14ac:dyDescent="0.25">
      <c r="A14" s="94"/>
      <c r="B14" s="93"/>
      <c r="C14" s="104"/>
    </row>
    <row r="15" spans="1:12" x14ac:dyDescent="0.25">
      <c r="B15" s="93"/>
      <c r="C15" s="104"/>
    </row>
  </sheetData>
  <mergeCells count="2">
    <mergeCell ref="B5:E5"/>
    <mergeCell ref="B6:E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"/>
  <sheetViews>
    <sheetView view="pageBreakPreview" zoomScale="60" zoomScaleNormal="100" workbookViewId="0">
      <selection activeCell="K49" sqref="K49"/>
    </sheetView>
  </sheetViews>
  <sheetFormatPr defaultRowHeight="15" x14ac:dyDescent="0.25"/>
  <cols>
    <col min="1" max="1" width="8" customWidth="1"/>
    <col min="2" max="2" width="29.85546875" customWidth="1"/>
    <col min="3" max="3" width="11.7109375" customWidth="1"/>
    <col min="4" max="4" width="22.85546875" customWidth="1"/>
    <col min="6" max="6" width="11.42578125" bestFit="1" customWidth="1"/>
    <col min="10" max="10" width="17" customWidth="1"/>
    <col min="12" max="12" width="21.5703125" customWidth="1"/>
  </cols>
  <sheetData>
    <row r="3" spans="1:12" x14ac:dyDescent="0.25">
      <c r="A3" s="94"/>
      <c r="B3" s="93"/>
      <c r="C3" s="94"/>
      <c r="I3" s="84"/>
      <c r="J3" s="85"/>
      <c r="K3" s="86"/>
      <c r="L3" s="87"/>
    </row>
    <row r="4" spans="1:12" x14ac:dyDescent="0.25">
      <c r="B4" s="93"/>
      <c r="C4" s="94"/>
    </row>
    <row r="5" spans="1:12" x14ac:dyDescent="0.25">
      <c r="B5" s="227" t="s">
        <v>201</v>
      </c>
      <c r="C5" s="227"/>
      <c r="D5" s="227"/>
      <c r="E5" s="227"/>
    </row>
    <row r="6" spans="1:12" ht="15.75" thickBot="1" x14ac:dyDescent="0.3">
      <c r="B6" s="227" t="s">
        <v>254</v>
      </c>
      <c r="C6" s="227"/>
      <c r="D6" s="227"/>
      <c r="E6" s="227"/>
    </row>
    <row r="7" spans="1:12" ht="30.75" thickBot="1" x14ac:dyDescent="0.3">
      <c r="A7" s="7" t="s">
        <v>97</v>
      </c>
      <c r="B7" s="98" t="s">
        <v>110</v>
      </c>
      <c r="C7" s="98" t="s">
        <v>202</v>
      </c>
      <c r="D7" s="98" t="s">
        <v>203</v>
      </c>
    </row>
    <row r="8" spans="1:12" ht="15.75" thickBot="1" x14ac:dyDescent="0.3">
      <c r="A8" s="96">
        <v>1</v>
      </c>
      <c r="B8" s="97">
        <v>2</v>
      </c>
      <c r="C8" s="97">
        <v>3</v>
      </c>
      <c r="D8" s="97">
        <v>4</v>
      </c>
    </row>
    <row r="9" spans="1:12" ht="15.75" thickBot="1" x14ac:dyDescent="0.3">
      <c r="A9" s="101">
        <v>1</v>
      </c>
      <c r="B9" s="105" t="s">
        <v>255</v>
      </c>
      <c r="C9" s="77">
        <v>1</v>
      </c>
      <c r="D9" s="106">
        <v>778992</v>
      </c>
    </row>
    <row r="10" spans="1:12" ht="30.75" thickBot="1" x14ac:dyDescent="0.3">
      <c r="A10" s="101">
        <v>2</v>
      </c>
      <c r="B10" s="76" t="s">
        <v>256</v>
      </c>
      <c r="C10" s="77">
        <v>2</v>
      </c>
      <c r="D10" s="78">
        <v>200000</v>
      </c>
    </row>
    <row r="11" spans="1:12" ht="21" thickBot="1" x14ac:dyDescent="0.3">
      <c r="A11" s="74"/>
      <c r="B11" s="202" t="s">
        <v>105</v>
      </c>
      <c r="C11" s="203" t="s">
        <v>16</v>
      </c>
      <c r="D11" s="204">
        <f>SUM(D9:D10)</f>
        <v>978992</v>
      </c>
      <c r="F11" s="68"/>
    </row>
    <row r="13" spans="1:12" x14ac:dyDescent="0.25">
      <c r="A13" s="94"/>
      <c r="B13" s="93"/>
      <c r="C13" s="104"/>
    </row>
    <row r="14" spans="1:12" x14ac:dyDescent="0.25">
      <c r="B14" s="93"/>
      <c r="C14" s="104"/>
    </row>
  </sheetData>
  <mergeCells count="2">
    <mergeCell ref="B5:E5"/>
    <mergeCell ref="B6:E6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4" zoomScale="60" zoomScaleNormal="100" workbookViewId="0">
      <selection activeCell="G34" sqref="G34:H37"/>
    </sheetView>
  </sheetViews>
  <sheetFormatPr defaultRowHeight="15" x14ac:dyDescent="0.25"/>
  <cols>
    <col min="2" max="2" width="30.5703125" customWidth="1"/>
    <col min="3" max="3" width="10" customWidth="1"/>
    <col min="4" max="4" width="17" customWidth="1"/>
    <col min="5" max="5" width="18.28515625" customWidth="1"/>
    <col min="8" max="8" width="13.140625" bestFit="1" customWidth="1"/>
  </cols>
  <sheetData>
    <row r="1" spans="1:8" x14ac:dyDescent="0.25">
      <c r="A1" s="227" t="s">
        <v>204</v>
      </c>
      <c r="B1" s="227"/>
      <c r="C1" s="227"/>
      <c r="D1" s="227"/>
      <c r="E1" s="227"/>
    </row>
    <row r="2" spans="1:8" x14ac:dyDescent="0.25">
      <c r="A2" s="227" t="s">
        <v>205</v>
      </c>
      <c r="B2" s="227"/>
      <c r="C2" s="227"/>
      <c r="D2" s="227"/>
      <c r="E2" s="227"/>
    </row>
    <row r="3" spans="1:8" ht="15.75" thickBot="1" x14ac:dyDescent="0.3">
      <c r="A3" s="308" t="s">
        <v>309</v>
      </c>
      <c r="B3" s="308"/>
      <c r="C3" s="308"/>
      <c r="D3" s="308"/>
      <c r="E3" s="308"/>
    </row>
    <row r="4" spans="1:8" ht="30.75" thickBot="1" x14ac:dyDescent="0.3">
      <c r="A4" s="7" t="s">
        <v>97</v>
      </c>
      <c r="B4" s="164" t="s">
        <v>110</v>
      </c>
      <c r="C4" s="164" t="s">
        <v>193</v>
      </c>
      <c r="D4" s="164" t="s">
        <v>206</v>
      </c>
      <c r="E4" s="164" t="s">
        <v>207</v>
      </c>
    </row>
    <row r="5" spans="1:8" ht="15.75" thickBot="1" x14ac:dyDescent="0.3">
      <c r="A5" s="160">
        <v>1</v>
      </c>
      <c r="B5" s="163">
        <v>2</v>
      </c>
      <c r="C5" s="163">
        <v>3</v>
      </c>
      <c r="D5" s="163">
        <v>4</v>
      </c>
      <c r="E5" s="163">
        <v>5</v>
      </c>
    </row>
    <row r="6" spans="1:8" ht="16.5" thickBot="1" x14ac:dyDescent="0.3">
      <c r="A6" s="49"/>
      <c r="B6" s="177"/>
      <c r="C6" s="51"/>
      <c r="D6" s="52"/>
      <c r="E6" s="52"/>
      <c r="H6" s="36"/>
    </row>
    <row r="7" spans="1:8" ht="16.5" thickBot="1" x14ac:dyDescent="0.3">
      <c r="A7" s="49"/>
      <c r="B7" s="177"/>
      <c r="C7" s="51"/>
      <c r="D7" s="52"/>
      <c r="E7" s="52"/>
      <c r="H7" s="36"/>
    </row>
    <row r="8" spans="1:8" ht="15.75" thickBot="1" x14ac:dyDescent="0.3">
      <c r="A8" s="57"/>
      <c r="B8" s="58" t="s">
        <v>105</v>
      </c>
      <c r="C8" s="54">
        <f>SUM(C6:C7)</f>
        <v>0</v>
      </c>
      <c r="D8" s="54" t="s">
        <v>16</v>
      </c>
      <c r="E8" s="55">
        <f>SUM(E6:E7)</f>
        <v>0</v>
      </c>
    </row>
    <row r="10" spans="1:8" x14ac:dyDescent="0.25">
      <c r="A10" s="94"/>
      <c r="B10" s="93"/>
      <c r="E10" s="68"/>
    </row>
    <row r="11" spans="1:8" ht="16.5" thickBot="1" x14ac:dyDescent="0.3">
      <c r="A11" t="s">
        <v>308</v>
      </c>
      <c r="B11" s="141">
        <v>340</v>
      </c>
      <c r="E11" s="68"/>
      <c r="F11" s="36"/>
    </row>
    <row r="12" spans="1:8" ht="30.75" thickBot="1" x14ac:dyDescent="0.3">
      <c r="A12" s="7" t="s">
        <v>97</v>
      </c>
      <c r="B12" s="164" t="s">
        <v>110</v>
      </c>
      <c r="C12" s="164" t="s">
        <v>193</v>
      </c>
      <c r="D12" s="164" t="s">
        <v>206</v>
      </c>
      <c r="E12" s="164" t="s">
        <v>207</v>
      </c>
      <c r="F12" s="36"/>
    </row>
    <row r="13" spans="1:8" ht="15.75" thickBot="1" x14ac:dyDescent="0.3">
      <c r="A13" s="160">
        <v>1</v>
      </c>
      <c r="B13" s="163">
        <v>2</v>
      </c>
      <c r="C13" s="163">
        <v>3</v>
      </c>
      <c r="D13" s="163">
        <v>4</v>
      </c>
      <c r="E13" s="163">
        <v>5</v>
      </c>
      <c r="F13" s="36"/>
    </row>
    <row r="14" spans="1:8" ht="16.5" thickBot="1" x14ac:dyDescent="0.3">
      <c r="A14" s="49"/>
      <c r="B14" s="176"/>
      <c r="C14" s="51"/>
      <c r="D14" s="52"/>
      <c r="E14" s="142"/>
    </row>
    <row r="15" spans="1:8" ht="16.5" thickBot="1" x14ac:dyDescent="0.3">
      <c r="A15" s="49"/>
      <c r="B15" s="176"/>
      <c r="C15" s="51"/>
      <c r="D15" s="52"/>
      <c r="E15" s="52"/>
    </row>
    <row r="16" spans="1:8" ht="16.5" thickBot="1" x14ac:dyDescent="0.3">
      <c r="A16" s="49"/>
      <c r="B16" s="176"/>
      <c r="C16" s="51"/>
      <c r="D16" s="52"/>
      <c r="E16" s="52"/>
    </row>
    <row r="17" spans="1:6" ht="16.5" thickBot="1" x14ac:dyDescent="0.3">
      <c r="A17" s="49"/>
      <c r="B17" s="176"/>
      <c r="C17" s="51"/>
      <c r="D17" s="52"/>
      <c r="E17" s="52"/>
    </row>
    <row r="18" spans="1:6" ht="16.5" thickBot="1" x14ac:dyDescent="0.3">
      <c r="A18" s="49"/>
      <c r="B18" s="176"/>
      <c r="C18" s="51"/>
      <c r="D18" s="52"/>
      <c r="E18" s="52"/>
    </row>
    <row r="19" spans="1:6" ht="16.5" thickBot="1" x14ac:dyDescent="0.3">
      <c r="A19" s="49"/>
      <c r="B19" s="176"/>
      <c r="C19" s="51"/>
      <c r="D19" s="52"/>
      <c r="E19" s="52"/>
    </row>
    <row r="20" spans="1:6" ht="16.5" thickBot="1" x14ac:dyDescent="0.3">
      <c r="A20" s="49"/>
      <c r="B20" s="176"/>
      <c r="C20" s="51"/>
      <c r="D20" s="52"/>
      <c r="E20" s="52"/>
    </row>
    <row r="21" spans="1:6" ht="16.5" thickBot="1" x14ac:dyDescent="0.3">
      <c r="A21" s="49"/>
      <c r="B21" s="176"/>
      <c r="C21" s="51"/>
      <c r="D21" s="52"/>
      <c r="E21" s="52"/>
    </row>
    <row r="22" spans="1:6" ht="16.5" thickBot="1" x14ac:dyDescent="0.3">
      <c r="A22" s="49"/>
      <c r="B22" s="176"/>
      <c r="C22" s="51"/>
      <c r="D22" s="52"/>
      <c r="E22" s="52"/>
    </row>
    <row r="23" spans="1:6" ht="16.5" thickBot="1" x14ac:dyDescent="0.3">
      <c r="A23" s="49"/>
      <c r="B23" s="176"/>
      <c r="C23" s="51"/>
      <c r="D23" s="52"/>
      <c r="E23" s="52"/>
    </row>
    <row r="24" spans="1:6" ht="16.5" thickBot="1" x14ac:dyDescent="0.3">
      <c r="A24" s="49"/>
      <c r="B24" s="176"/>
      <c r="C24" s="51"/>
      <c r="D24" s="52"/>
      <c r="E24" s="52"/>
    </row>
    <row r="25" spans="1:6" ht="16.5" thickBot="1" x14ac:dyDescent="0.3">
      <c r="A25" s="49"/>
      <c r="B25" s="189"/>
      <c r="C25" s="51"/>
      <c r="D25" s="52"/>
      <c r="E25" s="52"/>
    </row>
    <row r="26" spans="1:6" ht="15.75" thickBot="1" x14ac:dyDescent="0.3">
      <c r="A26" s="57"/>
      <c r="B26" s="58" t="s">
        <v>105</v>
      </c>
      <c r="C26" s="54">
        <f>SUM(C14:C24)</f>
        <v>0</v>
      </c>
      <c r="D26" s="54" t="s">
        <v>16</v>
      </c>
      <c r="E26" s="63">
        <f>SUM(E14:E25)</f>
        <v>0</v>
      </c>
    </row>
    <row r="27" spans="1:6" ht="0.6" customHeight="1" x14ac:dyDescent="0.25"/>
    <row r="28" spans="1:6" s="148" customFormat="1" ht="16.5" customHeight="1" x14ac:dyDescent="0.25">
      <c r="B28" s="141" t="s">
        <v>284</v>
      </c>
      <c r="D28" s="148" t="s">
        <v>285</v>
      </c>
      <c r="E28" s="149"/>
    </row>
    <row r="29" spans="1:6" s="148" customFormat="1" ht="15.75" x14ac:dyDescent="0.25">
      <c r="B29" s="141"/>
      <c r="E29" s="149"/>
      <c r="F29" s="150"/>
    </row>
    <row r="30" spans="1:6" s="148" customFormat="1" ht="15.75" x14ac:dyDescent="0.25">
      <c r="B30" s="141" t="s">
        <v>300</v>
      </c>
      <c r="D30" s="148" t="s">
        <v>320</v>
      </c>
      <c r="E30" s="149"/>
      <c r="F30" s="150"/>
    </row>
    <row r="31" spans="1:6" s="148" customFormat="1" ht="15.75" x14ac:dyDescent="0.25">
      <c r="B31" s="141"/>
      <c r="E31" s="149"/>
      <c r="F31" s="150"/>
    </row>
    <row r="32" spans="1:6" s="148" customFormat="1" ht="15.75" x14ac:dyDescent="0.25">
      <c r="B32" s="148" t="s">
        <v>286</v>
      </c>
      <c r="D32" s="148" t="s">
        <v>287</v>
      </c>
    </row>
    <row r="33" spans="2:2" s="148" customFormat="1" ht="15.75" x14ac:dyDescent="0.25">
      <c r="B33" s="141" t="s">
        <v>288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="60" zoomScaleNormal="100" workbookViewId="0">
      <selection activeCell="J33" sqref="J33"/>
    </sheetView>
  </sheetViews>
  <sheetFormatPr defaultRowHeight="15" x14ac:dyDescent="0.25"/>
  <cols>
    <col min="2" max="2" width="18.140625" customWidth="1"/>
    <col min="3" max="3" width="10" customWidth="1"/>
    <col min="4" max="4" width="17" customWidth="1"/>
    <col min="5" max="5" width="21.5703125" customWidth="1"/>
    <col min="8" max="8" width="13.140625" bestFit="1" customWidth="1"/>
  </cols>
  <sheetData>
    <row r="1" spans="1:8" x14ac:dyDescent="0.25">
      <c r="A1" s="227" t="s">
        <v>204</v>
      </c>
      <c r="B1" s="227"/>
      <c r="C1" s="227"/>
      <c r="D1" s="227"/>
      <c r="E1" s="227"/>
    </row>
    <row r="2" spans="1:8" x14ac:dyDescent="0.25">
      <c r="A2" s="227" t="s">
        <v>205</v>
      </c>
      <c r="B2" s="227"/>
      <c r="C2" s="227"/>
      <c r="D2" s="227"/>
      <c r="E2" s="227"/>
    </row>
    <row r="3" spans="1:8" ht="15.75" thickBot="1" x14ac:dyDescent="0.3">
      <c r="A3" s="308" t="s">
        <v>277</v>
      </c>
      <c r="B3" s="308"/>
      <c r="C3" s="308"/>
      <c r="D3" s="308"/>
      <c r="E3" s="308"/>
    </row>
    <row r="4" spans="1:8" ht="30.75" thickBot="1" x14ac:dyDescent="0.3">
      <c r="A4" s="7" t="s">
        <v>97</v>
      </c>
      <c r="B4" s="135" t="s">
        <v>110</v>
      </c>
      <c r="C4" s="135" t="s">
        <v>193</v>
      </c>
      <c r="D4" s="135" t="s">
        <v>206</v>
      </c>
      <c r="E4" s="135" t="s">
        <v>207</v>
      </c>
    </row>
    <row r="5" spans="1:8" ht="15.75" thickBot="1" x14ac:dyDescent="0.3">
      <c r="A5" s="133">
        <v>1</v>
      </c>
      <c r="B5" s="134">
        <v>2</v>
      </c>
      <c r="C5" s="134">
        <v>3</v>
      </c>
      <c r="D5" s="134">
        <v>4</v>
      </c>
      <c r="E5" s="134">
        <v>5</v>
      </c>
    </row>
    <row r="6" spans="1:8" ht="30.75" thickBot="1" x14ac:dyDescent="0.3">
      <c r="A6" s="49">
        <v>1</v>
      </c>
      <c r="B6" s="50" t="s">
        <v>353</v>
      </c>
      <c r="C6" s="51">
        <v>2</v>
      </c>
      <c r="D6" s="52">
        <v>13000</v>
      </c>
      <c r="E6" s="52">
        <f t="shared" ref="E6" si="0">C6*D6</f>
        <v>26000</v>
      </c>
      <c r="H6" s="36"/>
    </row>
    <row r="7" spans="1:8" ht="15.75" thickBot="1" x14ac:dyDescent="0.3">
      <c r="A7" s="49">
        <v>2</v>
      </c>
      <c r="B7" s="50" t="s">
        <v>354</v>
      </c>
      <c r="C7" s="51">
        <v>1</v>
      </c>
      <c r="D7" s="52">
        <v>12000</v>
      </c>
      <c r="E7" s="52">
        <f>C7*D7</f>
        <v>12000</v>
      </c>
      <c r="H7" s="36"/>
    </row>
    <row r="8" spans="1:8" ht="15.75" thickBot="1" x14ac:dyDescent="0.3">
      <c r="A8" s="49">
        <v>3</v>
      </c>
      <c r="B8" s="50" t="s">
        <v>355</v>
      </c>
      <c r="C8" s="51">
        <v>1</v>
      </c>
      <c r="D8" s="52">
        <v>20000</v>
      </c>
      <c r="E8" s="52">
        <v>20000</v>
      </c>
      <c r="H8" s="36"/>
    </row>
    <row r="9" spans="1:8" ht="15.75" thickBot="1" x14ac:dyDescent="0.3">
      <c r="A9" s="57"/>
      <c r="B9" s="58" t="s">
        <v>105</v>
      </c>
      <c r="C9" s="54">
        <f>SUM(C6:C7)</f>
        <v>3</v>
      </c>
      <c r="D9" s="54" t="s">
        <v>16</v>
      </c>
      <c r="E9" s="55">
        <f>SUM(E6:E8)</f>
        <v>58000</v>
      </c>
    </row>
    <row r="11" spans="1:8" x14ac:dyDescent="0.25">
      <c r="A11" s="94"/>
      <c r="B11" s="93"/>
      <c r="E11" s="68"/>
    </row>
    <row r="12" spans="1:8" ht="16.5" thickBot="1" x14ac:dyDescent="0.3">
      <c r="A12" t="s">
        <v>278</v>
      </c>
      <c r="B12" s="141">
        <v>340</v>
      </c>
      <c r="E12" s="68"/>
      <c r="F12" s="36"/>
    </row>
    <row r="13" spans="1:8" ht="30.75" thickBot="1" x14ac:dyDescent="0.3">
      <c r="A13" s="7" t="s">
        <v>97</v>
      </c>
      <c r="B13" s="135" t="s">
        <v>110</v>
      </c>
      <c r="C13" s="135" t="s">
        <v>193</v>
      </c>
      <c r="D13" s="135" t="s">
        <v>206</v>
      </c>
      <c r="E13" s="135" t="s">
        <v>207</v>
      </c>
      <c r="F13" s="36"/>
    </row>
    <row r="14" spans="1:8" ht="15.75" thickBot="1" x14ac:dyDescent="0.3">
      <c r="A14" s="133">
        <v>1</v>
      </c>
      <c r="B14" s="134">
        <v>2</v>
      </c>
      <c r="C14" s="134">
        <v>3</v>
      </c>
      <c r="D14" s="134">
        <v>4</v>
      </c>
      <c r="E14" s="134">
        <v>5</v>
      </c>
      <c r="F14" s="36"/>
    </row>
    <row r="15" spans="1:8" ht="15.75" thickBot="1" x14ac:dyDescent="0.3">
      <c r="A15" s="49">
        <v>1</v>
      </c>
      <c r="B15" s="50" t="s">
        <v>279</v>
      </c>
      <c r="C15" s="51">
        <v>657</v>
      </c>
      <c r="D15" s="52">
        <v>39</v>
      </c>
      <c r="E15" s="52">
        <v>50000</v>
      </c>
    </row>
    <row r="16" spans="1:8" ht="90.75" thickBot="1" x14ac:dyDescent="0.3">
      <c r="A16" s="49">
        <v>2</v>
      </c>
      <c r="B16" s="50" t="s">
        <v>280</v>
      </c>
      <c r="C16" s="51">
        <v>200</v>
      </c>
      <c r="D16" s="52">
        <v>500</v>
      </c>
      <c r="E16" s="52">
        <v>60000</v>
      </c>
    </row>
    <row r="17" spans="1:6" ht="30.75" thickBot="1" x14ac:dyDescent="0.3">
      <c r="A17" s="49">
        <v>3</v>
      </c>
      <c r="B17" s="50" t="s">
        <v>356</v>
      </c>
      <c r="C17" s="51">
        <v>250</v>
      </c>
      <c r="D17" s="52">
        <v>200</v>
      </c>
      <c r="E17" s="52">
        <v>201847.7</v>
      </c>
    </row>
    <row r="18" spans="1:6" ht="15.75" thickBot="1" x14ac:dyDescent="0.3">
      <c r="A18" s="49">
        <v>4</v>
      </c>
      <c r="B18" s="50" t="s">
        <v>357</v>
      </c>
      <c r="C18" s="51">
        <v>20</v>
      </c>
      <c r="D18" s="52">
        <v>2500</v>
      </c>
      <c r="E18" s="52">
        <f t="shared" ref="E18:E20" si="1">C18*D18</f>
        <v>50000</v>
      </c>
    </row>
    <row r="19" spans="1:6" ht="15.75" thickBot="1" x14ac:dyDescent="0.3">
      <c r="A19" s="49">
        <v>5</v>
      </c>
      <c r="B19" s="50" t="s">
        <v>257</v>
      </c>
      <c r="C19" s="51">
        <v>800</v>
      </c>
      <c r="D19" s="52">
        <v>250</v>
      </c>
      <c r="E19" s="52">
        <v>140000</v>
      </c>
    </row>
    <row r="20" spans="1:6" ht="15.75" thickBot="1" x14ac:dyDescent="0.3">
      <c r="A20" s="49">
        <v>6</v>
      </c>
      <c r="B20" s="50" t="s">
        <v>281</v>
      </c>
      <c r="C20" s="51">
        <v>3500</v>
      </c>
      <c r="D20" s="52">
        <v>300</v>
      </c>
      <c r="E20" s="52">
        <f t="shared" si="1"/>
        <v>1050000</v>
      </c>
    </row>
    <row r="21" spans="1:6" ht="15.75" thickBot="1" x14ac:dyDescent="0.3">
      <c r="A21" s="57"/>
      <c r="B21" s="58" t="s">
        <v>105</v>
      </c>
      <c r="C21" s="54">
        <f>SUM(C15:C17)</f>
        <v>1107</v>
      </c>
      <c r="D21" s="54" t="s">
        <v>16</v>
      </c>
      <c r="E21" s="205">
        <f>SUM(E15:E20)</f>
        <v>1551847.7</v>
      </c>
    </row>
    <row r="22" spans="1:6" ht="0.6" customHeight="1" x14ac:dyDescent="0.25"/>
    <row r="23" spans="1:6" s="148" customFormat="1" ht="16.5" customHeight="1" x14ac:dyDescent="0.25">
      <c r="B23" s="141" t="s">
        <v>284</v>
      </c>
      <c r="D23" s="148" t="s">
        <v>285</v>
      </c>
      <c r="E23" s="149"/>
    </row>
    <row r="24" spans="1:6" s="148" customFormat="1" ht="15.75" x14ac:dyDescent="0.25">
      <c r="B24" s="141"/>
      <c r="E24" s="149"/>
      <c r="F24" s="150"/>
    </row>
    <row r="25" spans="1:6" s="148" customFormat="1" ht="31.5" x14ac:dyDescent="0.25">
      <c r="B25" s="141" t="s">
        <v>300</v>
      </c>
      <c r="D25" s="148" t="s">
        <v>320</v>
      </c>
      <c r="E25" s="149"/>
      <c r="F25" s="150"/>
    </row>
    <row r="26" spans="1:6" s="148" customFormat="1" ht="15.75" x14ac:dyDescent="0.25">
      <c r="B26" s="141"/>
      <c r="E26" s="149"/>
      <c r="F26" s="150"/>
    </row>
    <row r="27" spans="1:6" s="148" customFormat="1" ht="15.75" x14ac:dyDescent="0.25">
      <c r="B27" s="148" t="s">
        <v>286</v>
      </c>
      <c r="D27" s="148" t="s">
        <v>287</v>
      </c>
    </row>
    <row r="28" spans="1:6" s="148" customFormat="1" ht="15.75" x14ac:dyDescent="0.25">
      <c r="B28" s="141" t="s">
        <v>288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9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BreakPreview" zoomScale="60" zoomScaleNormal="100" workbookViewId="0">
      <selection activeCell="A3" sqref="A3:E3"/>
    </sheetView>
  </sheetViews>
  <sheetFormatPr defaultRowHeight="15" x14ac:dyDescent="0.25"/>
  <cols>
    <col min="2" max="2" width="18.140625" customWidth="1"/>
    <col min="3" max="3" width="10" customWidth="1"/>
    <col min="4" max="4" width="17" customWidth="1"/>
    <col min="5" max="5" width="26.140625" customWidth="1"/>
    <col min="8" max="8" width="13.140625" bestFit="1" customWidth="1"/>
  </cols>
  <sheetData>
    <row r="1" spans="1:6" ht="23.25" x14ac:dyDescent="0.25">
      <c r="A1" s="309" t="s">
        <v>310</v>
      </c>
      <c r="B1" s="309"/>
      <c r="C1" s="309"/>
      <c r="D1" s="309"/>
      <c r="E1" s="309"/>
    </row>
    <row r="2" spans="1:6" ht="23.25" x14ac:dyDescent="0.25">
      <c r="A2" s="309"/>
      <c r="B2" s="309"/>
      <c r="C2" s="309"/>
      <c r="D2" s="309"/>
      <c r="E2" s="309"/>
    </row>
    <row r="3" spans="1:6" ht="339.75" customHeight="1" thickBot="1" x14ac:dyDescent="0.3">
      <c r="A3" s="310" t="s">
        <v>328</v>
      </c>
      <c r="B3" s="310"/>
      <c r="C3" s="310"/>
      <c r="D3" s="310"/>
      <c r="E3" s="310"/>
    </row>
    <row r="5" spans="1:6" s="148" customFormat="1" ht="15.75" x14ac:dyDescent="0.25">
      <c r="B5" s="141"/>
      <c r="E5" s="149"/>
    </row>
    <row r="6" spans="1:6" s="148" customFormat="1" ht="15.75" x14ac:dyDescent="0.25">
      <c r="B6" s="141"/>
      <c r="E6" s="149"/>
      <c r="F6" s="150"/>
    </row>
    <row r="7" spans="1:6" s="148" customFormat="1" ht="15.75" x14ac:dyDescent="0.25">
      <c r="B7" s="141"/>
      <c r="E7" s="149"/>
      <c r="F7" s="150"/>
    </row>
    <row r="8" spans="1:6" s="148" customFormat="1" ht="15.75" x14ac:dyDescent="0.25">
      <c r="B8" s="141"/>
      <c r="E8" s="149"/>
      <c r="F8" s="150"/>
    </row>
    <row r="9" spans="1:6" s="148" customFormat="1" ht="15.75" x14ac:dyDescent="0.25"/>
    <row r="10" spans="1:6" s="148" customFormat="1" ht="15.75" x14ac:dyDescent="0.25">
      <c r="B10" s="14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="60" zoomScaleNormal="100" workbookViewId="0">
      <selection activeCell="I9" sqref="I9"/>
    </sheetView>
  </sheetViews>
  <sheetFormatPr defaultRowHeight="15" x14ac:dyDescent="0.25"/>
  <cols>
    <col min="2" max="2" width="18.140625" customWidth="1"/>
    <col min="3" max="3" width="10" customWidth="1"/>
    <col min="4" max="4" width="17" customWidth="1"/>
    <col min="5" max="5" width="18.28515625" customWidth="1"/>
    <col min="8" max="8" width="13.140625" bestFit="1" customWidth="1"/>
  </cols>
  <sheetData>
    <row r="1" spans="1:8" x14ac:dyDescent="0.25">
      <c r="A1" s="227" t="s">
        <v>204</v>
      </c>
      <c r="B1" s="227"/>
      <c r="C1" s="227"/>
      <c r="D1" s="227"/>
      <c r="E1" s="227"/>
    </row>
    <row r="2" spans="1:8" x14ac:dyDescent="0.25">
      <c r="A2" s="227" t="s">
        <v>205</v>
      </c>
      <c r="B2" s="227"/>
      <c r="C2" s="227"/>
      <c r="D2" s="227"/>
      <c r="E2" s="227"/>
    </row>
    <row r="3" spans="1:8" ht="15.75" thickBot="1" x14ac:dyDescent="0.3">
      <c r="A3" s="308" t="s">
        <v>223</v>
      </c>
      <c r="B3" s="308"/>
      <c r="C3" s="308"/>
      <c r="D3" s="308"/>
      <c r="E3" s="308"/>
    </row>
    <row r="4" spans="1:8" ht="30.75" thickBot="1" x14ac:dyDescent="0.3">
      <c r="A4" s="7" t="s">
        <v>97</v>
      </c>
      <c r="B4" s="18" t="s">
        <v>110</v>
      </c>
      <c r="C4" s="18" t="s">
        <v>193</v>
      </c>
      <c r="D4" s="18" t="s">
        <v>206</v>
      </c>
      <c r="E4" s="18" t="s">
        <v>207</v>
      </c>
    </row>
    <row r="5" spans="1:8" ht="15.75" thickBot="1" x14ac:dyDescent="0.3">
      <c r="A5" s="15">
        <v>1</v>
      </c>
      <c r="B5" s="17">
        <v>2</v>
      </c>
      <c r="C5" s="17">
        <v>3</v>
      </c>
      <c r="D5" s="17">
        <v>4</v>
      </c>
      <c r="E5" s="17">
        <v>5</v>
      </c>
    </row>
    <row r="6" spans="1:8" ht="45.75" thickBot="1" x14ac:dyDescent="0.3">
      <c r="A6" s="49">
        <v>1</v>
      </c>
      <c r="B6" s="50" t="s">
        <v>258</v>
      </c>
      <c r="C6" s="51">
        <v>100</v>
      </c>
      <c r="D6" s="52">
        <v>545.91999999999996</v>
      </c>
      <c r="E6" s="52">
        <f t="shared" ref="E6" si="0">C6*D6</f>
        <v>54591.999999999993</v>
      </c>
      <c r="H6" s="36"/>
    </row>
    <row r="7" spans="1:8" ht="15.75" thickBot="1" x14ac:dyDescent="0.3">
      <c r="A7" s="57"/>
      <c r="B7" s="58" t="s">
        <v>105</v>
      </c>
      <c r="C7" s="54">
        <f>SUM(C6:C6)</f>
        <v>100</v>
      </c>
      <c r="D7" s="54" t="s">
        <v>16</v>
      </c>
      <c r="E7" s="55">
        <f>SUM(E6:E6)</f>
        <v>54591.999999999993</v>
      </c>
    </row>
    <row r="9" spans="1:8" s="148" customFormat="1" ht="15.75" x14ac:dyDescent="0.25">
      <c r="B9" s="141" t="s">
        <v>284</v>
      </c>
      <c r="D9" s="148" t="s">
        <v>285</v>
      </c>
      <c r="E9" s="149"/>
    </row>
    <row r="10" spans="1:8" s="148" customFormat="1" ht="15.75" x14ac:dyDescent="0.25">
      <c r="B10" s="141"/>
      <c r="E10" s="149"/>
      <c r="F10" s="150"/>
    </row>
    <row r="11" spans="1:8" s="148" customFormat="1" ht="31.5" x14ac:dyDescent="0.25">
      <c r="B11" s="141" t="s">
        <v>300</v>
      </c>
      <c r="D11" s="148" t="s">
        <v>326</v>
      </c>
      <c r="E11" s="149"/>
      <c r="F11" s="150"/>
    </row>
    <row r="12" spans="1:8" s="148" customFormat="1" ht="15.75" x14ac:dyDescent="0.25">
      <c r="B12" s="141"/>
      <c r="E12" s="149"/>
      <c r="F12" s="150"/>
    </row>
    <row r="13" spans="1:8" s="148" customFormat="1" ht="15.75" x14ac:dyDescent="0.25">
      <c r="B13" s="148" t="s">
        <v>286</v>
      </c>
      <c r="D13" s="148" t="s">
        <v>287</v>
      </c>
    </row>
    <row r="14" spans="1:8" s="148" customFormat="1" ht="15.75" x14ac:dyDescent="0.25">
      <c r="B14" s="141" t="s">
        <v>288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view="pageBreakPreview" zoomScale="60" zoomScaleNormal="100" workbookViewId="0">
      <selection activeCell="U27" sqref="U27"/>
    </sheetView>
  </sheetViews>
  <sheetFormatPr defaultRowHeight="15" x14ac:dyDescent="0.25"/>
  <cols>
    <col min="1" max="1" width="47.7109375" customWidth="1"/>
    <col min="2" max="2" width="24.28515625" customWidth="1"/>
    <col min="3" max="3" width="50" customWidth="1"/>
  </cols>
  <sheetData>
    <row r="1" spans="1:3" x14ac:dyDescent="0.25">
      <c r="A1" s="1"/>
    </row>
    <row r="2" spans="1:3" x14ac:dyDescent="0.25">
      <c r="A2" s="278" t="s">
        <v>48</v>
      </c>
      <c r="B2" s="278"/>
      <c r="C2" s="278"/>
    </row>
    <row r="3" spans="1:3" x14ac:dyDescent="0.25">
      <c r="A3" s="1"/>
    </row>
    <row r="4" spans="1:3" x14ac:dyDescent="0.25">
      <c r="A4" s="227" t="s">
        <v>49</v>
      </c>
      <c r="B4" s="227"/>
      <c r="C4" s="227"/>
    </row>
    <row r="5" spans="1:3" x14ac:dyDescent="0.25">
      <c r="A5" s="227" t="s">
        <v>50</v>
      </c>
      <c r="B5" s="227"/>
      <c r="C5" s="227"/>
    </row>
    <row r="6" spans="1:3" x14ac:dyDescent="0.25">
      <c r="A6" s="227" t="s">
        <v>332</v>
      </c>
      <c r="B6" s="227"/>
      <c r="C6" s="227"/>
    </row>
    <row r="7" spans="1:3" x14ac:dyDescent="0.25">
      <c r="A7" s="227" t="s">
        <v>51</v>
      </c>
      <c r="B7" s="227"/>
      <c r="C7" s="227"/>
    </row>
    <row r="8" spans="1:3" x14ac:dyDescent="0.25">
      <c r="A8" s="1"/>
    </row>
    <row r="9" spans="1:3" x14ac:dyDescent="0.25">
      <c r="A9" s="28"/>
    </row>
    <row r="10" spans="1:3" ht="15.75" thickBot="1" x14ac:dyDescent="0.3">
      <c r="A10" s="28"/>
    </row>
    <row r="11" spans="1:3" ht="69.75" customHeight="1" thickBot="1" x14ac:dyDescent="0.3">
      <c r="A11" s="7" t="s">
        <v>0</v>
      </c>
      <c r="B11" s="8" t="s">
        <v>4</v>
      </c>
      <c r="C11" s="8" t="s">
        <v>52</v>
      </c>
    </row>
    <row r="12" spans="1:3" ht="15.75" thickBot="1" x14ac:dyDescent="0.3">
      <c r="A12" s="9">
        <v>1</v>
      </c>
      <c r="B12" s="10">
        <v>2</v>
      </c>
      <c r="C12" s="10">
        <v>3</v>
      </c>
    </row>
    <row r="13" spans="1:3" ht="39.75" customHeight="1" thickBot="1" x14ac:dyDescent="0.3">
      <c r="A13" s="4" t="s">
        <v>35</v>
      </c>
      <c r="B13" s="10">
        <v>10</v>
      </c>
      <c r="C13" s="71"/>
    </row>
    <row r="14" spans="1:3" ht="34.5" customHeight="1" thickBot="1" x14ac:dyDescent="0.3">
      <c r="A14" s="4" t="s">
        <v>36</v>
      </c>
      <c r="B14" s="10">
        <v>20</v>
      </c>
      <c r="C14" s="71"/>
    </row>
    <row r="15" spans="1:3" ht="15.75" thickBot="1" x14ac:dyDescent="0.3">
      <c r="A15" s="4" t="s">
        <v>53</v>
      </c>
      <c r="B15" s="10">
        <v>30</v>
      </c>
      <c r="C15" s="71"/>
    </row>
    <row r="16" spans="1:3" ht="15.75" thickBot="1" x14ac:dyDescent="0.3">
      <c r="A16" s="4" t="s">
        <v>54</v>
      </c>
      <c r="B16" s="10">
        <v>40</v>
      </c>
      <c r="C16" s="71"/>
    </row>
    <row r="17" spans="1:3" x14ac:dyDescent="0.25">
      <c r="A17" s="1"/>
    </row>
    <row r="18" spans="1:3" x14ac:dyDescent="0.25">
      <c r="A18" s="278" t="s">
        <v>55</v>
      </c>
      <c r="B18" s="278"/>
      <c r="C18" s="278"/>
    </row>
    <row r="19" spans="1:3" x14ac:dyDescent="0.25">
      <c r="A19" s="1"/>
    </row>
    <row r="20" spans="1:3" x14ac:dyDescent="0.25">
      <c r="A20" s="227" t="s">
        <v>56</v>
      </c>
      <c r="B20" s="227"/>
      <c r="C20" s="227"/>
    </row>
    <row r="21" spans="1:3" x14ac:dyDescent="0.25">
      <c r="A21" s="1"/>
    </row>
    <row r="22" spans="1:3" x14ac:dyDescent="0.25">
      <c r="A22" s="28"/>
    </row>
    <row r="23" spans="1:3" ht="15.75" thickBot="1" x14ac:dyDescent="0.3">
      <c r="A23" s="28"/>
    </row>
    <row r="24" spans="1:3" ht="39.75" customHeight="1" thickBot="1" x14ac:dyDescent="0.3">
      <c r="A24" s="7" t="s">
        <v>0</v>
      </c>
      <c r="B24" s="8" t="s">
        <v>4</v>
      </c>
      <c r="C24" s="8" t="s">
        <v>57</v>
      </c>
    </row>
    <row r="25" spans="1:3" ht="15.75" thickBot="1" x14ac:dyDescent="0.3">
      <c r="A25" s="9">
        <v>1</v>
      </c>
      <c r="B25" s="10">
        <v>2</v>
      </c>
      <c r="C25" s="10">
        <v>3</v>
      </c>
    </row>
    <row r="26" spans="1:3" ht="57" customHeight="1" thickBot="1" x14ac:dyDescent="0.3">
      <c r="A26" s="4" t="s">
        <v>58</v>
      </c>
      <c r="B26" s="10">
        <v>10</v>
      </c>
      <c r="C26" s="3">
        <v>2090.6</v>
      </c>
    </row>
    <row r="27" spans="1:3" ht="108" customHeight="1" thickBot="1" x14ac:dyDescent="0.3">
      <c r="A27" s="29" t="s">
        <v>59</v>
      </c>
      <c r="B27" s="10">
        <v>20</v>
      </c>
      <c r="C27" s="3"/>
    </row>
    <row r="28" spans="1:3" ht="87.75" customHeight="1" thickBot="1" x14ac:dyDescent="0.3">
      <c r="A28" s="4" t="s">
        <v>60</v>
      </c>
      <c r="B28" s="10">
        <v>30</v>
      </c>
      <c r="C28" s="3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</sheetData>
  <mergeCells count="7">
    <mergeCell ref="A20:C20"/>
    <mergeCell ref="A2:C2"/>
    <mergeCell ref="A4:C4"/>
    <mergeCell ref="A5:C5"/>
    <mergeCell ref="A6:C6"/>
    <mergeCell ref="A7:C7"/>
    <mergeCell ref="A18:C18"/>
  </mergeCells>
  <hyperlinks>
    <hyperlink ref="A27" r:id="rId1" display="consultantplus://offline/ref=B009EB6415ED2D138B8EFDBE8CE347D2EA1C587AE09EA9D6CE03DD6C3Ag8y2J"/>
  </hyperlinks>
  <pageMargins left="0.70866141732283472" right="0.70866141732283472" top="0.74803149606299213" bottom="0.74803149606299213" header="0.31496062992125984" footer="0.31496062992125984"/>
  <pageSetup scale="68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view="pageBreakPreview" zoomScale="60" zoomScaleNormal="77" workbookViewId="0">
      <selection activeCell="M23" sqref="M23"/>
    </sheetView>
  </sheetViews>
  <sheetFormatPr defaultRowHeight="15" x14ac:dyDescent="0.25"/>
  <cols>
    <col min="1" max="1" width="26.85546875" customWidth="1"/>
    <col min="4" max="4" width="10.140625" bestFit="1" customWidth="1"/>
    <col min="5" max="5" width="13.28515625" customWidth="1"/>
    <col min="6" max="6" width="13.42578125" customWidth="1"/>
    <col min="7" max="7" width="17" customWidth="1"/>
    <col min="8" max="8" width="19.28515625" customWidth="1"/>
    <col min="9" max="9" width="18.7109375" customWidth="1"/>
    <col min="10" max="10" width="21.5703125" customWidth="1"/>
    <col min="11" max="11" width="4.7109375" customWidth="1"/>
    <col min="13" max="13" width="13.140625" bestFit="1" customWidth="1"/>
    <col min="14" max="14" width="12.42578125" bestFit="1" customWidth="1"/>
    <col min="15" max="15" width="16" customWidth="1"/>
  </cols>
  <sheetData>
    <row r="1" spans="1:20" x14ac:dyDescent="0.25">
      <c r="A1" s="278" t="s">
        <v>61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20" ht="23.25" x14ac:dyDescent="0.25">
      <c r="A2" s="31"/>
      <c r="B2" s="27"/>
      <c r="C2" s="27"/>
      <c r="D2" s="27"/>
      <c r="E2" s="27"/>
      <c r="F2" s="27"/>
      <c r="G2" s="27"/>
      <c r="H2" s="27"/>
      <c r="I2" s="27"/>
      <c r="J2" s="34" t="s">
        <v>224</v>
      </c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x14ac:dyDescent="0.25">
      <c r="A3" s="227" t="s">
        <v>62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20" x14ac:dyDescent="0.25">
      <c r="A4" s="227" t="s">
        <v>63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20" x14ac:dyDescent="0.25">
      <c r="A5" s="227" t="s">
        <v>64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20" ht="15.75" thickBot="1" x14ac:dyDescent="0.3">
      <c r="A6" s="1"/>
    </row>
    <row r="7" spans="1:20" ht="30" customHeight="1" thickBot="1" x14ac:dyDescent="0.3">
      <c r="A7" s="263" t="s">
        <v>65</v>
      </c>
      <c r="B7" s="272" t="s">
        <v>66</v>
      </c>
      <c r="C7" s="274"/>
      <c r="D7" s="263" t="s">
        <v>214</v>
      </c>
      <c r="E7" s="144" t="s">
        <v>220</v>
      </c>
      <c r="F7" s="263" t="s">
        <v>67</v>
      </c>
      <c r="G7" s="272" t="s">
        <v>68</v>
      </c>
      <c r="H7" s="274"/>
      <c r="I7" s="272" t="s">
        <v>69</v>
      </c>
      <c r="J7" s="274"/>
      <c r="K7" s="281"/>
    </row>
    <row r="8" spans="1:20" ht="45.75" thickBot="1" x14ac:dyDescent="0.3">
      <c r="A8" s="265"/>
      <c r="B8" s="146" t="s">
        <v>70</v>
      </c>
      <c r="C8" s="146" t="s">
        <v>71</v>
      </c>
      <c r="D8" s="265"/>
      <c r="E8" s="145"/>
      <c r="F8" s="265"/>
      <c r="G8" s="272" t="s">
        <v>72</v>
      </c>
      <c r="H8" s="274"/>
      <c r="I8" s="146" t="s">
        <v>73</v>
      </c>
      <c r="J8" s="146" t="s">
        <v>74</v>
      </c>
      <c r="K8" s="282"/>
    </row>
    <row r="9" spans="1:20" ht="45" customHeight="1" thickBot="1" x14ac:dyDescent="0.3">
      <c r="A9" s="286" t="s">
        <v>290</v>
      </c>
      <c r="B9" s="284"/>
      <c r="C9" s="284"/>
      <c r="D9" s="284"/>
      <c r="E9" s="284"/>
      <c r="F9" s="284"/>
      <c r="G9" s="284"/>
      <c r="H9" s="284"/>
      <c r="I9" s="284"/>
      <c r="J9" s="284"/>
      <c r="K9" s="285"/>
    </row>
    <row r="10" spans="1:20" ht="15.75" thickBot="1" x14ac:dyDescent="0.3">
      <c r="A10" s="143" t="s">
        <v>75</v>
      </c>
      <c r="B10" s="146">
        <v>211</v>
      </c>
      <c r="C10" s="146">
        <v>111</v>
      </c>
      <c r="D10" s="146">
        <v>100</v>
      </c>
      <c r="E10" s="146" t="s">
        <v>289</v>
      </c>
      <c r="F10" s="91" t="s">
        <v>291</v>
      </c>
      <c r="G10" s="279">
        <v>21720570</v>
      </c>
      <c r="H10" s="280"/>
      <c r="I10" s="64">
        <f>G10</f>
        <v>21720570</v>
      </c>
      <c r="J10" s="279">
        <v>21720570</v>
      </c>
      <c r="K10" s="280"/>
    </row>
    <row r="11" spans="1:20" ht="15.75" thickBot="1" x14ac:dyDescent="0.3">
      <c r="A11" s="220" t="s">
        <v>76</v>
      </c>
      <c r="B11" s="217">
        <v>266</v>
      </c>
      <c r="C11" s="217">
        <v>111</v>
      </c>
      <c r="D11" s="217">
        <v>100</v>
      </c>
      <c r="E11" s="217" t="s">
        <v>289</v>
      </c>
      <c r="F11" s="91" t="s">
        <v>291</v>
      </c>
      <c r="G11" s="218">
        <v>300000</v>
      </c>
      <c r="H11" s="219"/>
      <c r="I11" s="64">
        <f>G11</f>
        <v>300000</v>
      </c>
      <c r="J11" s="218">
        <v>300000</v>
      </c>
      <c r="K11" s="219"/>
    </row>
    <row r="12" spans="1:20" ht="15.75" thickBot="1" x14ac:dyDescent="0.3">
      <c r="A12" s="143" t="s">
        <v>76</v>
      </c>
      <c r="B12" s="146">
        <v>226</v>
      </c>
      <c r="C12" s="146">
        <v>112</v>
      </c>
      <c r="D12" s="146">
        <v>100</v>
      </c>
      <c r="E12" s="146" t="s">
        <v>289</v>
      </c>
      <c r="F12" s="91" t="s">
        <v>291</v>
      </c>
      <c r="G12" s="279">
        <v>90000</v>
      </c>
      <c r="H12" s="280"/>
      <c r="I12" s="64">
        <f t="shared" ref="I12:I21" si="0">G12</f>
        <v>90000</v>
      </c>
      <c r="J12" s="279">
        <v>90000</v>
      </c>
      <c r="K12" s="280"/>
    </row>
    <row r="13" spans="1:20" ht="30.75" thickBot="1" x14ac:dyDescent="0.3">
      <c r="A13" s="143" t="s">
        <v>77</v>
      </c>
      <c r="B13" s="146">
        <v>213</v>
      </c>
      <c r="C13" s="146">
        <v>119</v>
      </c>
      <c r="D13" s="146">
        <v>100</v>
      </c>
      <c r="E13" s="146" t="s">
        <v>289</v>
      </c>
      <c r="F13" s="91" t="s">
        <v>291</v>
      </c>
      <c r="G13" s="279">
        <v>6650930</v>
      </c>
      <c r="H13" s="280"/>
      <c r="I13" s="64">
        <f t="shared" si="0"/>
        <v>6650930</v>
      </c>
      <c r="J13" s="279">
        <v>6650930</v>
      </c>
      <c r="K13" s="280"/>
    </row>
    <row r="14" spans="1:20" ht="15.75" thickBot="1" x14ac:dyDescent="0.3">
      <c r="A14" s="143" t="s">
        <v>78</v>
      </c>
      <c r="B14" s="146">
        <v>221</v>
      </c>
      <c r="C14" s="146">
        <v>244</v>
      </c>
      <c r="D14" s="146">
        <v>220</v>
      </c>
      <c r="E14" s="146" t="s">
        <v>289</v>
      </c>
      <c r="F14" s="91" t="s">
        <v>291</v>
      </c>
      <c r="G14" s="279">
        <v>211500</v>
      </c>
      <c r="H14" s="280"/>
      <c r="I14" s="64">
        <f t="shared" si="0"/>
        <v>211500</v>
      </c>
      <c r="J14" s="279">
        <v>211500</v>
      </c>
      <c r="K14" s="280"/>
    </row>
    <row r="15" spans="1:20" ht="15.75" thickBot="1" x14ac:dyDescent="0.3">
      <c r="A15" s="143" t="s">
        <v>80</v>
      </c>
      <c r="B15" s="146">
        <v>223</v>
      </c>
      <c r="C15" s="146">
        <v>244</v>
      </c>
      <c r="D15" s="146">
        <v>220</v>
      </c>
      <c r="E15" s="146" t="s">
        <v>289</v>
      </c>
      <c r="F15" s="91" t="s">
        <v>291</v>
      </c>
      <c r="G15" s="279">
        <v>6201402</v>
      </c>
      <c r="H15" s="280"/>
      <c r="I15" s="64">
        <f t="shared" si="0"/>
        <v>6201402</v>
      </c>
      <c r="J15" s="279">
        <v>6201402</v>
      </c>
      <c r="K15" s="280"/>
    </row>
    <row r="16" spans="1:20" ht="30.75" thickBot="1" x14ac:dyDescent="0.3">
      <c r="A16" s="143" t="s">
        <v>81</v>
      </c>
      <c r="B16" s="146">
        <v>225</v>
      </c>
      <c r="C16" s="146">
        <v>244</v>
      </c>
      <c r="D16" s="146">
        <v>220</v>
      </c>
      <c r="E16" s="146" t="s">
        <v>289</v>
      </c>
      <c r="F16" s="91" t="s">
        <v>291</v>
      </c>
      <c r="G16" s="279">
        <v>983402</v>
      </c>
      <c r="H16" s="280"/>
      <c r="I16" s="64">
        <f t="shared" si="0"/>
        <v>983402</v>
      </c>
      <c r="J16" s="279">
        <v>983402</v>
      </c>
      <c r="K16" s="280"/>
    </row>
    <row r="17" spans="1:15" ht="15.75" thickBot="1" x14ac:dyDescent="0.3">
      <c r="A17" s="143" t="s">
        <v>82</v>
      </c>
      <c r="B17" s="146">
        <v>226</v>
      </c>
      <c r="C17" s="146">
        <v>244</v>
      </c>
      <c r="D17" s="146">
        <v>220</v>
      </c>
      <c r="E17" s="146" t="s">
        <v>289</v>
      </c>
      <c r="F17" s="91" t="s">
        <v>291</v>
      </c>
      <c r="G17" s="279">
        <v>978992</v>
      </c>
      <c r="H17" s="280"/>
      <c r="I17" s="64">
        <f t="shared" si="0"/>
        <v>978992</v>
      </c>
      <c r="J17" s="279">
        <v>978992</v>
      </c>
      <c r="K17" s="280"/>
    </row>
    <row r="18" spans="1:15" ht="15.75" thickBot="1" x14ac:dyDescent="0.3">
      <c r="A18" s="143" t="s">
        <v>83</v>
      </c>
      <c r="B18" s="146">
        <v>290</v>
      </c>
      <c r="C18" s="146">
        <v>851</v>
      </c>
      <c r="D18" s="146">
        <v>100</v>
      </c>
      <c r="E18" s="146" t="s">
        <v>289</v>
      </c>
      <c r="F18" s="91" t="s">
        <v>291</v>
      </c>
      <c r="G18" s="279">
        <v>1850676</v>
      </c>
      <c r="H18" s="280"/>
      <c r="I18" s="64">
        <f t="shared" si="0"/>
        <v>1850676</v>
      </c>
      <c r="J18" s="279">
        <v>1850676</v>
      </c>
      <c r="K18" s="280"/>
      <c r="M18" s="68"/>
    </row>
    <row r="19" spans="1:15" ht="15.75" thickBot="1" x14ac:dyDescent="0.3">
      <c r="A19" s="143" t="s">
        <v>83</v>
      </c>
      <c r="B19" s="146">
        <v>290</v>
      </c>
      <c r="C19" s="146">
        <v>852</v>
      </c>
      <c r="D19" s="146">
        <v>100</v>
      </c>
      <c r="E19" s="146" t="s">
        <v>289</v>
      </c>
      <c r="F19" s="91" t="s">
        <v>291</v>
      </c>
      <c r="G19" s="279">
        <v>6536</v>
      </c>
      <c r="H19" s="280"/>
      <c r="I19" s="64">
        <f t="shared" si="0"/>
        <v>6536</v>
      </c>
      <c r="J19" s="279">
        <v>6536</v>
      </c>
      <c r="K19" s="280"/>
      <c r="M19" s="68"/>
    </row>
    <row r="20" spans="1:15" ht="30.75" thickBot="1" x14ac:dyDescent="0.3">
      <c r="A20" s="143" t="s">
        <v>84</v>
      </c>
      <c r="B20" s="146">
        <v>290</v>
      </c>
      <c r="C20" s="146">
        <v>340</v>
      </c>
      <c r="D20" s="146">
        <v>100</v>
      </c>
      <c r="E20" s="146" t="s">
        <v>289</v>
      </c>
      <c r="F20" s="91" t="s">
        <v>291</v>
      </c>
      <c r="G20" s="279">
        <v>3451200</v>
      </c>
      <c r="H20" s="280"/>
      <c r="I20" s="64">
        <f t="shared" si="0"/>
        <v>3451200</v>
      </c>
      <c r="J20" s="279">
        <v>3451200</v>
      </c>
      <c r="K20" s="280"/>
    </row>
    <row r="21" spans="1:15" ht="30.75" thickBot="1" x14ac:dyDescent="0.3">
      <c r="A21" s="143" t="s">
        <v>85</v>
      </c>
      <c r="B21" s="146">
        <v>342</v>
      </c>
      <c r="C21" s="146">
        <v>244</v>
      </c>
      <c r="D21" s="146">
        <v>220</v>
      </c>
      <c r="E21" s="146" t="s">
        <v>289</v>
      </c>
      <c r="F21" s="91" t="s">
        <v>291</v>
      </c>
      <c r="G21" s="279">
        <v>54592</v>
      </c>
      <c r="H21" s="280"/>
      <c r="I21" s="64">
        <f t="shared" si="0"/>
        <v>54592</v>
      </c>
      <c r="J21" s="279">
        <v>54592</v>
      </c>
      <c r="K21" s="280"/>
      <c r="M21" s="68"/>
      <c r="N21" s="68"/>
      <c r="O21" s="68"/>
    </row>
    <row r="22" spans="1:15" ht="27" customHeight="1" thickBot="1" x14ac:dyDescent="0.3">
      <c r="A22" s="272" t="s">
        <v>86</v>
      </c>
      <c r="B22" s="273"/>
      <c r="C22" s="273"/>
      <c r="D22" s="273"/>
      <c r="E22" s="273"/>
      <c r="F22" s="273"/>
      <c r="G22" s="274"/>
      <c r="H22" s="64">
        <f>SUM(G10:H21)</f>
        <v>42499800</v>
      </c>
      <c r="I22" s="64">
        <f>SUM(I10:I21)</f>
        <v>42499800</v>
      </c>
      <c r="J22" s="64">
        <f>SUM(J10:J21)</f>
        <v>42499800</v>
      </c>
      <c r="K22" s="30"/>
      <c r="N22" s="68"/>
    </row>
    <row r="23" spans="1:15" ht="36.75" customHeight="1" thickBot="1" x14ac:dyDescent="0.3">
      <c r="A23" s="283" t="s">
        <v>295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5"/>
      <c r="N23" s="68"/>
    </row>
    <row r="24" spans="1:15" ht="36.75" customHeight="1" thickBot="1" x14ac:dyDescent="0.3">
      <c r="A24" s="158" t="s">
        <v>75</v>
      </c>
      <c r="B24" s="163">
        <v>211</v>
      </c>
      <c r="C24" s="163">
        <v>111</v>
      </c>
      <c r="D24" s="163">
        <v>100</v>
      </c>
      <c r="E24" s="163" t="s">
        <v>302</v>
      </c>
      <c r="F24" s="91" t="s">
        <v>293</v>
      </c>
      <c r="G24" s="279"/>
      <c r="H24" s="280"/>
      <c r="I24" s="64"/>
      <c r="J24" s="64"/>
      <c r="K24" s="167"/>
      <c r="N24" s="68"/>
    </row>
    <row r="25" spans="1:15" ht="36.75" customHeight="1" thickBot="1" x14ac:dyDescent="0.3">
      <c r="A25" s="158" t="s">
        <v>77</v>
      </c>
      <c r="B25" s="163">
        <v>213</v>
      </c>
      <c r="C25" s="163">
        <v>119</v>
      </c>
      <c r="D25" s="163">
        <v>100</v>
      </c>
      <c r="E25" s="163" t="s">
        <v>302</v>
      </c>
      <c r="F25" s="91" t="s">
        <v>293</v>
      </c>
      <c r="G25" s="279"/>
      <c r="H25" s="280"/>
      <c r="I25" s="64"/>
      <c r="J25" s="64"/>
      <c r="K25" s="167"/>
      <c r="N25" s="68"/>
    </row>
    <row r="26" spans="1:15" ht="36.75" customHeight="1" thickBot="1" x14ac:dyDescent="0.3">
      <c r="A26" s="169" t="s">
        <v>76</v>
      </c>
      <c r="B26" s="171">
        <v>212</v>
      </c>
      <c r="C26" s="171">
        <v>112</v>
      </c>
      <c r="D26" s="171">
        <v>100</v>
      </c>
      <c r="E26" s="171" t="s">
        <v>301</v>
      </c>
      <c r="F26" s="91" t="s">
        <v>293</v>
      </c>
      <c r="G26" s="173"/>
      <c r="H26" s="174"/>
      <c r="I26" s="64"/>
      <c r="J26" s="64"/>
      <c r="K26" s="175"/>
      <c r="N26" s="68"/>
    </row>
    <row r="27" spans="1:15" ht="30.75" thickBot="1" x14ac:dyDescent="0.3">
      <c r="A27" s="143" t="s">
        <v>81</v>
      </c>
      <c r="B27" s="146">
        <v>225</v>
      </c>
      <c r="C27" s="146">
        <v>244</v>
      </c>
      <c r="D27" s="146">
        <v>220</v>
      </c>
      <c r="E27" s="146" t="s">
        <v>292</v>
      </c>
      <c r="F27" s="91" t="s">
        <v>293</v>
      </c>
      <c r="G27" s="279"/>
      <c r="H27" s="280"/>
      <c r="I27" s="64"/>
      <c r="J27" s="64"/>
      <c r="K27" s="2"/>
    </row>
    <row r="28" spans="1:15" ht="15.75" thickBot="1" x14ac:dyDescent="0.3">
      <c r="A28" s="143" t="s">
        <v>82</v>
      </c>
      <c r="B28" s="146">
        <v>226</v>
      </c>
      <c r="C28" s="146">
        <v>244</v>
      </c>
      <c r="D28" s="146">
        <v>220</v>
      </c>
      <c r="E28" s="146" t="s">
        <v>292</v>
      </c>
      <c r="F28" s="91" t="s">
        <v>293</v>
      </c>
      <c r="G28" s="279"/>
      <c r="H28" s="280"/>
      <c r="I28" s="64"/>
      <c r="J28" s="64"/>
      <c r="K28" s="2"/>
    </row>
    <row r="29" spans="1:15" ht="15.75" thickBot="1" x14ac:dyDescent="0.3">
      <c r="A29" s="178" t="s">
        <v>82</v>
      </c>
      <c r="B29" s="179">
        <v>226</v>
      </c>
      <c r="C29" s="179">
        <v>244</v>
      </c>
      <c r="D29" s="179">
        <v>220</v>
      </c>
      <c r="E29" s="179" t="s">
        <v>302</v>
      </c>
      <c r="F29" s="91" t="s">
        <v>293</v>
      </c>
      <c r="G29" s="279"/>
      <c r="H29" s="280"/>
      <c r="I29" s="64"/>
      <c r="J29" s="64"/>
      <c r="K29" s="2"/>
    </row>
    <row r="30" spans="1:15" ht="15.75" thickBot="1" x14ac:dyDescent="0.3">
      <c r="A30" s="169" t="s">
        <v>82</v>
      </c>
      <c r="B30" s="171">
        <v>226</v>
      </c>
      <c r="C30" s="171">
        <v>244</v>
      </c>
      <c r="D30" s="171">
        <v>220</v>
      </c>
      <c r="E30" s="171" t="s">
        <v>301</v>
      </c>
      <c r="F30" s="91" t="s">
        <v>293</v>
      </c>
      <c r="G30" s="279"/>
      <c r="H30" s="280"/>
      <c r="I30" s="64"/>
      <c r="J30" s="64"/>
      <c r="K30" s="2"/>
    </row>
    <row r="31" spans="1:15" ht="30.75" thickBot="1" x14ac:dyDescent="0.3">
      <c r="A31" s="153" t="s">
        <v>84</v>
      </c>
      <c r="B31" s="155">
        <v>310</v>
      </c>
      <c r="C31" s="155">
        <v>244</v>
      </c>
      <c r="D31" s="155">
        <v>220</v>
      </c>
      <c r="E31" s="155" t="s">
        <v>301</v>
      </c>
      <c r="F31" s="91" t="s">
        <v>293</v>
      </c>
      <c r="G31" s="156"/>
      <c r="H31" s="157"/>
      <c r="I31" s="64"/>
      <c r="J31" s="64"/>
      <c r="K31" s="2"/>
    </row>
    <row r="32" spans="1:15" ht="30.75" thickBot="1" x14ac:dyDescent="0.3">
      <c r="A32" s="143" t="s">
        <v>85</v>
      </c>
      <c r="B32" s="146">
        <v>342</v>
      </c>
      <c r="C32" s="146">
        <v>323</v>
      </c>
      <c r="D32" s="146">
        <v>220</v>
      </c>
      <c r="E32" s="146" t="s">
        <v>294</v>
      </c>
      <c r="F32" s="91" t="s">
        <v>293</v>
      </c>
      <c r="G32" s="279">
        <v>423600</v>
      </c>
      <c r="H32" s="280"/>
      <c r="I32" s="64">
        <v>423600</v>
      </c>
      <c r="J32" s="64"/>
      <c r="K32" s="2"/>
    </row>
    <row r="33" spans="1:11" ht="30.75" thickBot="1" x14ac:dyDescent="0.3">
      <c r="A33" s="158" t="s">
        <v>85</v>
      </c>
      <c r="B33" s="163">
        <v>340</v>
      </c>
      <c r="C33" s="163">
        <v>244</v>
      </c>
      <c r="D33" s="163">
        <v>220</v>
      </c>
      <c r="E33" s="163" t="s">
        <v>302</v>
      </c>
      <c r="F33" s="91" t="s">
        <v>293</v>
      </c>
      <c r="G33" s="279"/>
      <c r="H33" s="280"/>
      <c r="I33" s="64"/>
      <c r="J33" s="64"/>
      <c r="K33" s="2"/>
    </row>
    <row r="34" spans="1:11" ht="15.75" thickBot="1" x14ac:dyDescent="0.3">
      <c r="A34" s="272" t="s">
        <v>86</v>
      </c>
      <c r="B34" s="273"/>
      <c r="C34" s="273"/>
      <c r="D34" s="273"/>
      <c r="E34" s="273"/>
      <c r="F34" s="273"/>
      <c r="G34" s="274"/>
      <c r="H34" s="64">
        <f>SUM(G24:H33)</f>
        <v>423600</v>
      </c>
      <c r="I34" s="64">
        <f>SUM(I24:I33)</f>
        <v>423600</v>
      </c>
      <c r="J34" s="64">
        <f>SUM(J27:J32)</f>
        <v>0</v>
      </c>
      <c r="K34" s="30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27" t="s">
        <v>87</v>
      </c>
      <c r="B36" s="227"/>
      <c r="C36" s="227"/>
      <c r="D36" s="227"/>
      <c r="E36" s="227"/>
      <c r="F36" s="227"/>
      <c r="G36" s="227"/>
      <c r="H36" s="227"/>
      <c r="I36" s="227"/>
      <c r="J36" s="227"/>
    </row>
    <row r="37" spans="1:11" x14ac:dyDescent="0.25">
      <c r="A37" s="227" t="s">
        <v>88</v>
      </c>
      <c r="B37" s="227"/>
      <c r="C37" s="227"/>
      <c r="D37" s="227"/>
      <c r="E37" s="227"/>
      <c r="F37" s="227"/>
      <c r="G37" s="227"/>
      <c r="H37" s="227"/>
      <c r="I37" s="227"/>
      <c r="J37" s="227"/>
    </row>
    <row r="38" spans="1:11" x14ac:dyDescent="0.25">
      <c r="A38" s="227" t="s">
        <v>64</v>
      </c>
      <c r="B38" s="227"/>
      <c r="C38" s="227"/>
      <c r="D38" s="227"/>
      <c r="E38" s="227"/>
      <c r="F38" s="227"/>
      <c r="G38" s="227"/>
      <c r="H38" s="227"/>
      <c r="I38" s="227"/>
      <c r="J38" s="227"/>
    </row>
    <row r="39" spans="1:11" ht="15.75" thickBot="1" x14ac:dyDescent="0.3">
      <c r="A39" s="1"/>
    </row>
    <row r="40" spans="1:11" ht="30.75" thickBot="1" x14ac:dyDescent="0.3">
      <c r="A40" s="263" t="s">
        <v>65</v>
      </c>
      <c r="B40" s="272" t="s">
        <v>66</v>
      </c>
      <c r="C40" s="274"/>
      <c r="D40" s="263" t="s">
        <v>214</v>
      </c>
      <c r="E40" s="144"/>
      <c r="F40" s="263" t="s">
        <v>67</v>
      </c>
      <c r="G40" s="147" t="s">
        <v>68</v>
      </c>
      <c r="H40" s="272" t="s">
        <v>69</v>
      </c>
      <c r="I40" s="274"/>
    </row>
    <row r="41" spans="1:11" ht="45.75" thickBot="1" x14ac:dyDescent="0.3">
      <c r="A41" s="265"/>
      <c r="B41" s="146" t="s">
        <v>70</v>
      </c>
      <c r="C41" s="146" t="s">
        <v>71</v>
      </c>
      <c r="D41" s="265"/>
      <c r="E41" s="145"/>
      <c r="F41" s="265"/>
      <c r="G41" s="146" t="s">
        <v>72</v>
      </c>
      <c r="H41" s="146" t="s">
        <v>73</v>
      </c>
      <c r="I41" s="146" t="s">
        <v>74</v>
      </c>
    </row>
    <row r="42" spans="1:11" ht="30" customHeight="1" thickBot="1" x14ac:dyDescent="0.3">
      <c r="A42" s="283" t="s">
        <v>297</v>
      </c>
      <c r="B42" s="284"/>
      <c r="C42" s="284"/>
      <c r="D42" s="284"/>
      <c r="E42" s="284"/>
      <c r="F42" s="284"/>
      <c r="G42" s="284"/>
      <c r="H42" s="284"/>
      <c r="I42" s="285"/>
    </row>
    <row r="43" spans="1:11" ht="15.75" thickBot="1" x14ac:dyDescent="0.3">
      <c r="A43" s="143" t="s">
        <v>75</v>
      </c>
      <c r="B43" s="146">
        <v>211</v>
      </c>
      <c r="C43" s="3">
        <v>111</v>
      </c>
      <c r="D43" s="3">
        <v>100</v>
      </c>
      <c r="E43" s="3"/>
      <c r="F43" s="151" t="s">
        <v>296</v>
      </c>
      <c r="G43" s="187">
        <v>5794783</v>
      </c>
      <c r="H43" s="208">
        <v>5794783</v>
      </c>
      <c r="I43" s="208">
        <v>5794783</v>
      </c>
    </row>
    <row r="44" spans="1:11" ht="15.75" thickBot="1" x14ac:dyDescent="0.3">
      <c r="A44" s="143" t="s">
        <v>76</v>
      </c>
      <c r="B44" s="146">
        <v>226</v>
      </c>
      <c r="C44" s="3">
        <v>112</v>
      </c>
      <c r="D44" s="3">
        <v>100</v>
      </c>
      <c r="E44" s="3"/>
      <c r="F44" s="151" t="s">
        <v>296</v>
      </c>
      <c r="G44" s="187">
        <v>55000</v>
      </c>
      <c r="H44" s="208">
        <v>55000</v>
      </c>
      <c r="I44" s="208">
        <v>55000</v>
      </c>
    </row>
    <row r="45" spans="1:11" ht="30.75" thickBot="1" x14ac:dyDescent="0.3">
      <c r="A45" s="143" t="s">
        <v>77</v>
      </c>
      <c r="B45" s="146">
        <v>213</v>
      </c>
      <c r="C45" s="3">
        <v>119</v>
      </c>
      <c r="D45" s="3">
        <v>100</v>
      </c>
      <c r="E45" s="3"/>
      <c r="F45" s="151" t="s">
        <v>296</v>
      </c>
      <c r="G45" s="187">
        <v>1831004.09</v>
      </c>
      <c r="H45" s="208">
        <v>1831004.09</v>
      </c>
      <c r="I45" s="208">
        <v>1831004.09</v>
      </c>
    </row>
    <row r="46" spans="1:11" ht="15.75" thickBot="1" x14ac:dyDescent="0.3">
      <c r="A46" s="143" t="s">
        <v>78</v>
      </c>
      <c r="B46" s="146">
        <v>221</v>
      </c>
      <c r="C46" s="3">
        <v>244</v>
      </c>
      <c r="D46" s="3">
        <v>100</v>
      </c>
      <c r="E46" s="3"/>
      <c r="F46" s="151" t="s">
        <v>296</v>
      </c>
      <c r="G46" s="187">
        <v>10000</v>
      </c>
      <c r="H46" s="208">
        <v>10000</v>
      </c>
      <c r="I46" s="208">
        <v>10000</v>
      </c>
    </row>
    <row r="47" spans="1:11" ht="15.75" thickBot="1" x14ac:dyDescent="0.3">
      <c r="A47" s="143" t="s">
        <v>79</v>
      </c>
      <c r="B47" s="146">
        <v>222</v>
      </c>
      <c r="C47" s="3">
        <v>244</v>
      </c>
      <c r="D47" s="3">
        <v>220</v>
      </c>
      <c r="E47" s="3"/>
      <c r="F47" s="151" t="s">
        <v>296</v>
      </c>
      <c r="G47" s="187">
        <v>100000</v>
      </c>
      <c r="H47" s="208">
        <v>100000</v>
      </c>
      <c r="I47" s="208">
        <v>100000</v>
      </c>
    </row>
    <row r="48" spans="1:11" ht="15.75" thickBot="1" x14ac:dyDescent="0.3">
      <c r="A48" s="143" t="s">
        <v>80</v>
      </c>
      <c r="B48" s="146">
        <v>223</v>
      </c>
      <c r="C48" s="3">
        <v>244</v>
      </c>
      <c r="D48" s="3">
        <v>220</v>
      </c>
      <c r="E48" s="3"/>
      <c r="F48" s="151" t="s">
        <v>296</v>
      </c>
      <c r="G48" s="187">
        <v>347652.3</v>
      </c>
      <c r="H48" s="208">
        <v>347652.3</v>
      </c>
      <c r="I48" s="208">
        <v>347652.3</v>
      </c>
    </row>
    <row r="49" spans="1:9" ht="30.75" thickBot="1" x14ac:dyDescent="0.3">
      <c r="A49" s="143" t="s">
        <v>81</v>
      </c>
      <c r="B49" s="146">
        <v>225</v>
      </c>
      <c r="C49" s="3">
        <v>244</v>
      </c>
      <c r="D49" s="3">
        <v>220</v>
      </c>
      <c r="E49" s="3"/>
      <c r="F49" s="151" t="s">
        <v>296</v>
      </c>
      <c r="G49" s="187">
        <v>908961.22</v>
      </c>
      <c r="H49" s="208">
        <v>908961.22</v>
      </c>
      <c r="I49" s="208">
        <v>908961.22</v>
      </c>
    </row>
    <row r="50" spans="1:9" ht="15.75" thickBot="1" x14ac:dyDescent="0.3">
      <c r="A50" s="143" t="s">
        <v>82</v>
      </c>
      <c r="B50" s="146">
        <v>226</v>
      </c>
      <c r="C50" s="3">
        <v>244</v>
      </c>
      <c r="D50" s="3">
        <v>220</v>
      </c>
      <c r="E50" s="3"/>
      <c r="F50" s="151" t="s">
        <v>296</v>
      </c>
      <c r="G50" s="187">
        <v>1457127.8</v>
      </c>
      <c r="H50" s="208">
        <v>1457127.8</v>
      </c>
      <c r="I50" s="208">
        <v>1457127.8</v>
      </c>
    </row>
    <row r="51" spans="1:9" ht="15.75" thickBot="1" x14ac:dyDescent="0.3">
      <c r="A51" s="143" t="s">
        <v>83</v>
      </c>
      <c r="B51" s="146">
        <v>293</v>
      </c>
      <c r="C51" s="3">
        <v>831</v>
      </c>
      <c r="D51" s="3">
        <v>100</v>
      </c>
      <c r="E51" s="3"/>
      <c r="F51" s="151" t="s">
        <v>296</v>
      </c>
      <c r="G51" s="187">
        <v>25000</v>
      </c>
      <c r="H51" s="208">
        <v>25000</v>
      </c>
      <c r="I51" s="208">
        <v>25000</v>
      </c>
    </row>
    <row r="52" spans="1:9" ht="15.75" thickBot="1" x14ac:dyDescent="0.3">
      <c r="A52" s="143" t="s">
        <v>83</v>
      </c>
      <c r="B52" s="146">
        <v>291</v>
      </c>
      <c r="C52" s="3">
        <v>851</v>
      </c>
      <c r="D52" s="3">
        <v>100</v>
      </c>
      <c r="E52" s="3"/>
      <c r="F52" s="151" t="s">
        <v>296</v>
      </c>
      <c r="G52" s="187">
        <v>60000</v>
      </c>
      <c r="H52" s="208">
        <v>60000</v>
      </c>
      <c r="I52" s="208">
        <v>60000</v>
      </c>
    </row>
    <row r="53" spans="1:9" ht="15.75" thickBot="1" x14ac:dyDescent="0.3">
      <c r="A53" s="186" t="s">
        <v>83</v>
      </c>
      <c r="B53" s="187">
        <v>291</v>
      </c>
      <c r="C53" s="3">
        <v>852</v>
      </c>
      <c r="D53" s="3">
        <v>100</v>
      </c>
      <c r="E53" s="3"/>
      <c r="F53" s="151" t="s">
        <v>296</v>
      </c>
      <c r="G53" s="187">
        <v>169000</v>
      </c>
      <c r="H53" s="208">
        <v>169000</v>
      </c>
      <c r="I53" s="208">
        <v>169000</v>
      </c>
    </row>
    <row r="54" spans="1:9" ht="15.75" thickBot="1" x14ac:dyDescent="0.3">
      <c r="A54" s="143" t="s">
        <v>83</v>
      </c>
      <c r="B54" s="146">
        <v>291</v>
      </c>
      <c r="C54" s="3">
        <v>853</v>
      </c>
      <c r="D54" s="3">
        <v>100</v>
      </c>
      <c r="E54" s="3"/>
      <c r="F54" s="151" t="s">
        <v>296</v>
      </c>
      <c r="G54" s="187">
        <v>700</v>
      </c>
      <c r="H54" s="208">
        <v>700</v>
      </c>
      <c r="I54" s="208">
        <v>700</v>
      </c>
    </row>
    <row r="55" spans="1:9" ht="15.75" thickBot="1" x14ac:dyDescent="0.3">
      <c r="A55" s="190" t="s">
        <v>83</v>
      </c>
      <c r="B55" s="191">
        <v>292</v>
      </c>
      <c r="C55" s="3">
        <v>853</v>
      </c>
      <c r="D55" s="3">
        <v>100</v>
      </c>
      <c r="E55" s="3"/>
      <c r="F55" s="151" t="s">
        <v>296</v>
      </c>
      <c r="G55" s="191">
        <v>14300</v>
      </c>
      <c r="H55" s="208">
        <v>14300</v>
      </c>
      <c r="I55" s="208">
        <v>14300</v>
      </c>
    </row>
    <row r="56" spans="1:9" ht="15.75" thickBot="1" x14ac:dyDescent="0.3">
      <c r="A56" s="190" t="s">
        <v>83</v>
      </c>
      <c r="B56" s="191">
        <v>295</v>
      </c>
      <c r="C56" s="3">
        <v>853</v>
      </c>
      <c r="D56" s="3">
        <v>100</v>
      </c>
      <c r="E56" s="3"/>
      <c r="F56" s="151" t="s">
        <v>296</v>
      </c>
      <c r="G56" s="191">
        <v>110000</v>
      </c>
      <c r="H56" s="208">
        <v>110000</v>
      </c>
      <c r="I56" s="208">
        <v>110000</v>
      </c>
    </row>
    <row r="57" spans="1:9" ht="30.75" thickBot="1" x14ac:dyDescent="0.3">
      <c r="A57" s="143" t="s">
        <v>84</v>
      </c>
      <c r="B57" s="146">
        <v>310</v>
      </c>
      <c r="C57" s="3">
        <v>244</v>
      </c>
      <c r="D57" s="3">
        <v>220</v>
      </c>
      <c r="E57" s="3"/>
      <c r="F57" s="151" t="s">
        <v>296</v>
      </c>
      <c r="G57" s="187">
        <v>58000</v>
      </c>
      <c r="H57" s="208">
        <v>58000</v>
      </c>
      <c r="I57" s="208">
        <v>58000</v>
      </c>
    </row>
    <row r="58" spans="1:9" ht="30.75" thickBot="1" x14ac:dyDescent="0.3">
      <c r="A58" s="209" t="s">
        <v>85</v>
      </c>
      <c r="B58" s="208">
        <v>341</v>
      </c>
      <c r="C58" s="3">
        <v>244</v>
      </c>
      <c r="D58" s="92">
        <v>220</v>
      </c>
      <c r="E58" s="92"/>
      <c r="F58" s="151" t="s">
        <v>296</v>
      </c>
      <c r="G58" s="188">
        <v>50000</v>
      </c>
      <c r="H58" s="188">
        <v>50000</v>
      </c>
      <c r="I58" s="188">
        <v>50000</v>
      </c>
    </row>
    <row r="59" spans="1:9" ht="30.75" thickBot="1" x14ac:dyDescent="0.3">
      <c r="A59" s="209" t="s">
        <v>85</v>
      </c>
      <c r="B59" s="208">
        <v>342</v>
      </c>
      <c r="C59" s="3">
        <v>244</v>
      </c>
      <c r="D59" s="92">
        <v>220</v>
      </c>
      <c r="E59" s="92"/>
      <c r="F59" s="151" t="s">
        <v>296</v>
      </c>
      <c r="G59" s="188">
        <v>1050000</v>
      </c>
      <c r="H59" s="188">
        <v>1050000</v>
      </c>
      <c r="I59" s="188">
        <v>1050000</v>
      </c>
    </row>
    <row r="60" spans="1:9" ht="30.75" thickBot="1" x14ac:dyDescent="0.3">
      <c r="A60" s="209" t="s">
        <v>85</v>
      </c>
      <c r="B60" s="208">
        <v>343</v>
      </c>
      <c r="C60" s="3">
        <v>244</v>
      </c>
      <c r="D60" s="92">
        <v>220</v>
      </c>
      <c r="E60" s="92"/>
      <c r="F60" s="151" t="s">
        <v>296</v>
      </c>
      <c r="G60" s="188">
        <v>50000</v>
      </c>
      <c r="H60" s="188">
        <v>50000</v>
      </c>
      <c r="I60" s="188">
        <v>50000</v>
      </c>
    </row>
    <row r="61" spans="1:9" ht="30.75" thickBot="1" x14ac:dyDescent="0.3">
      <c r="A61" s="209" t="s">
        <v>85</v>
      </c>
      <c r="B61" s="208">
        <v>344</v>
      </c>
      <c r="C61" s="3">
        <v>244</v>
      </c>
      <c r="D61" s="92">
        <v>220</v>
      </c>
      <c r="E61" s="92"/>
      <c r="F61" s="151" t="s">
        <v>296</v>
      </c>
      <c r="G61" s="188">
        <v>201847.7</v>
      </c>
      <c r="H61" s="188">
        <v>201847.7</v>
      </c>
      <c r="I61" s="188">
        <v>201847.7</v>
      </c>
    </row>
    <row r="62" spans="1:9" ht="30.75" thickBot="1" x14ac:dyDescent="0.3">
      <c r="A62" s="143" t="s">
        <v>85</v>
      </c>
      <c r="B62" s="146">
        <v>346</v>
      </c>
      <c r="C62" s="3">
        <v>244</v>
      </c>
      <c r="D62" s="92">
        <v>220</v>
      </c>
      <c r="E62" s="92"/>
      <c r="F62" s="151" t="s">
        <v>296</v>
      </c>
      <c r="G62" s="188">
        <v>200000</v>
      </c>
      <c r="H62" s="188">
        <v>200000</v>
      </c>
      <c r="I62" s="188">
        <v>200000</v>
      </c>
    </row>
    <row r="63" spans="1:9" ht="30.75" thickBot="1" x14ac:dyDescent="0.3">
      <c r="A63" s="209" t="s">
        <v>85</v>
      </c>
      <c r="B63" s="208">
        <v>349</v>
      </c>
      <c r="C63" s="3">
        <v>244</v>
      </c>
      <c r="D63" s="92">
        <v>220</v>
      </c>
      <c r="E63" s="92"/>
      <c r="F63" s="151" t="s">
        <v>296</v>
      </c>
      <c r="G63" s="188">
        <v>25000</v>
      </c>
      <c r="H63" s="188">
        <v>25000</v>
      </c>
      <c r="I63" s="188">
        <v>25000</v>
      </c>
    </row>
    <row r="64" spans="1:9" ht="30.75" thickBot="1" x14ac:dyDescent="0.3">
      <c r="A64" s="209" t="s">
        <v>85</v>
      </c>
      <c r="B64" s="208">
        <v>353</v>
      </c>
      <c r="C64" s="3">
        <v>244</v>
      </c>
      <c r="D64" s="92">
        <v>220</v>
      </c>
      <c r="E64" s="92"/>
      <c r="F64" s="151" t="s">
        <v>296</v>
      </c>
      <c r="G64" s="188">
        <v>140044</v>
      </c>
      <c r="H64" s="188">
        <v>140044</v>
      </c>
      <c r="I64" s="188">
        <v>140044</v>
      </c>
    </row>
    <row r="65" spans="1:9" ht="15.75" thickBot="1" x14ac:dyDescent="0.3">
      <c r="A65" s="272" t="s">
        <v>89</v>
      </c>
      <c r="B65" s="273"/>
      <c r="C65" s="273"/>
      <c r="D65" s="273"/>
      <c r="E65" s="273"/>
      <c r="F65" s="274"/>
      <c r="G65" s="3">
        <f>SUM(G43:G64)</f>
        <v>12658420.109999999</v>
      </c>
      <c r="H65" s="3">
        <f>SUM(H43:H62)</f>
        <v>12493376.109999999</v>
      </c>
      <c r="I65" s="3">
        <f>SUM(I43:I62)</f>
        <v>12493376.109999999</v>
      </c>
    </row>
    <row r="67" spans="1:9" s="152" customFormat="1" ht="23.25" x14ac:dyDescent="0.35">
      <c r="A67" s="180" t="s">
        <v>284</v>
      </c>
      <c r="B67" s="181"/>
      <c r="C67" s="181"/>
      <c r="D67" s="181" t="s">
        <v>285</v>
      </c>
      <c r="E67" s="181"/>
    </row>
    <row r="68" spans="1:9" s="152" customFormat="1" ht="23.25" x14ac:dyDescent="0.35">
      <c r="A68" s="181"/>
      <c r="B68" s="181"/>
      <c r="C68" s="181"/>
      <c r="D68" s="181"/>
      <c r="E68" s="181"/>
    </row>
    <row r="69" spans="1:9" s="152" customFormat="1" ht="23.25" x14ac:dyDescent="0.35">
      <c r="A69" s="181" t="s">
        <v>300</v>
      </c>
      <c r="B69" s="181"/>
      <c r="C69" s="181"/>
      <c r="D69" s="181" t="s">
        <v>320</v>
      </c>
      <c r="E69" s="181"/>
    </row>
    <row r="70" spans="1:9" s="152" customFormat="1" ht="23.25" x14ac:dyDescent="0.35">
      <c r="A70" s="181"/>
      <c r="B70" s="181"/>
      <c r="C70" s="181"/>
      <c r="D70" s="181"/>
      <c r="E70" s="181"/>
    </row>
    <row r="71" spans="1:9" s="152" customFormat="1" ht="23.25" x14ac:dyDescent="0.35">
      <c r="A71" s="181" t="s">
        <v>286</v>
      </c>
      <c r="B71" s="181"/>
      <c r="C71" s="181"/>
      <c r="D71" s="181" t="s">
        <v>287</v>
      </c>
      <c r="E71" s="181"/>
    </row>
    <row r="72" spans="1:9" s="152" customFormat="1" ht="23.25" x14ac:dyDescent="0.35">
      <c r="A72" s="181" t="s">
        <v>288</v>
      </c>
      <c r="B72" s="181"/>
      <c r="C72" s="181"/>
      <c r="D72" s="181"/>
      <c r="E72" s="181"/>
    </row>
  </sheetData>
  <mergeCells count="56">
    <mergeCell ref="G15:H15"/>
    <mergeCell ref="G16:H16"/>
    <mergeCell ref="G10:H10"/>
    <mergeCell ref="G12:H12"/>
    <mergeCell ref="G13:H13"/>
    <mergeCell ref="G14:H14"/>
    <mergeCell ref="J10:K10"/>
    <mergeCell ref="J12:K12"/>
    <mergeCell ref="J13:K13"/>
    <mergeCell ref="J14:K14"/>
    <mergeCell ref="A1:J1"/>
    <mergeCell ref="A3:J3"/>
    <mergeCell ref="A4:J4"/>
    <mergeCell ref="A5:J5"/>
    <mergeCell ref="A7:A8"/>
    <mergeCell ref="B7:C7"/>
    <mergeCell ref="D7:D8"/>
    <mergeCell ref="F7:F8"/>
    <mergeCell ref="G7:H7"/>
    <mergeCell ref="I7:J7"/>
    <mergeCell ref="G8:H8"/>
    <mergeCell ref="A22:G22"/>
    <mergeCell ref="A23:K23"/>
    <mergeCell ref="J21:K21"/>
    <mergeCell ref="G25:H25"/>
    <mergeCell ref="J16:K16"/>
    <mergeCell ref="J17:K17"/>
    <mergeCell ref="J18:K18"/>
    <mergeCell ref="J19:K19"/>
    <mergeCell ref="J20:K20"/>
    <mergeCell ref="G20:H20"/>
    <mergeCell ref="G24:H24"/>
    <mergeCell ref="G17:H17"/>
    <mergeCell ref="G18:H18"/>
    <mergeCell ref="G19:H19"/>
    <mergeCell ref="A65:F65"/>
    <mergeCell ref="A40:A41"/>
    <mergeCell ref="B40:C40"/>
    <mergeCell ref="D40:D41"/>
    <mergeCell ref="F40:F41"/>
    <mergeCell ref="J15:K15"/>
    <mergeCell ref="K7:K8"/>
    <mergeCell ref="H40:I40"/>
    <mergeCell ref="A42:I42"/>
    <mergeCell ref="G28:H28"/>
    <mergeCell ref="G32:H32"/>
    <mergeCell ref="A34:G34"/>
    <mergeCell ref="A36:J36"/>
    <mergeCell ref="A37:J37"/>
    <mergeCell ref="A38:J38"/>
    <mergeCell ref="G33:H33"/>
    <mergeCell ref="G30:H30"/>
    <mergeCell ref="G29:H29"/>
    <mergeCell ref="A9:K9"/>
    <mergeCell ref="G27:H27"/>
    <mergeCell ref="G21:H21"/>
  </mergeCells>
  <pageMargins left="0.70866141732283472" right="0.70866141732283472" top="0.74803149606299213" bottom="0.74803149606299213" header="0.31496062992125984" footer="0.31496062992125984"/>
  <pageSetup scale="53" orientation="landscape" r:id="rId1"/>
  <rowBreaks count="1" manualBreakCount="1">
    <brk id="2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view="pageBreakPreview" zoomScale="60" zoomScaleNormal="100" workbookViewId="0">
      <selection activeCell="H34" sqref="H34"/>
    </sheetView>
  </sheetViews>
  <sheetFormatPr defaultRowHeight="15" x14ac:dyDescent="0.25"/>
  <cols>
    <col min="1" max="1" width="5.85546875" customWidth="1"/>
    <col min="2" max="2" width="14.85546875" customWidth="1"/>
    <col min="4" max="4" width="12.28515625" customWidth="1"/>
    <col min="5" max="5" width="11.42578125" customWidth="1"/>
    <col min="6" max="6" width="11.28515625" customWidth="1"/>
    <col min="7" max="7" width="15" customWidth="1"/>
    <col min="8" max="8" width="11" customWidth="1"/>
    <col min="9" max="9" width="16" customWidth="1"/>
    <col min="14" max="14" width="12.28515625" customWidth="1"/>
    <col min="15" max="15" width="11.7109375" customWidth="1"/>
    <col min="17" max="17" width="12.5703125" customWidth="1"/>
    <col min="20" max="20" width="11.5703125" customWidth="1"/>
    <col min="21" max="21" width="15.5703125" customWidth="1"/>
  </cols>
  <sheetData>
    <row r="1" spans="1:21" ht="27.75" customHeight="1" x14ac:dyDescent="0.25">
      <c r="A1" s="297"/>
      <c r="B1" s="32" t="s">
        <v>90</v>
      </c>
      <c r="I1" s="33" t="s">
        <v>90</v>
      </c>
    </row>
    <row r="2" spans="1:21" ht="92.25" customHeight="1" x14ac:dyDescent="0.25">
      <c r="A2" s="297"/>
      <c r="B2" s="32" t="s">
        <v>91</v>
      </c>
      <c r="I2" s="35" t="s">
        <v>225</v>
      </c>
    </row>
    <row r="3" spans="1:21" x14ac:dyDescent="0.25">
      <c r="A3" s="129"/>
    </row>
    <row r="4" spans="1:21" x14ac:dyDescent="0.25">
      <c r="A4" s="1"/>
    </row>
    <row r="5" spans="1:21" x14ac:dyDescent="0.25">
      <c r="A5" s="227" t="s">
        <v>92</v>
      </c>
      <c r="B5" s="227"/>
      <c r="C5" s="227"/>
      <c r="D5" s="227"/>
      <c r="E5" s="227"/>
      <c r="F5" s="227"/>
      <c r="G5" s="227"/>
      <c r="H5" s="227"/>
      <c r="I5" s="227"/>
    </row>
    <row r="6" spans="1:21" x14ac:dyDescent="0.25">
      <c r="A6" s="227" t="s">
        <v>93</v>
      </c>
      <c r="B6" s="227"/>
      <c r="C6" s="227"/>
      <c r="D6" s="227"/>
      <c r="E6" s="227"/>
      <c r="F6" s="227"/>
      <c r="G6" s="227"/>
      <c r="H6" s="227"/>
      <c r="I6" s="227"/>
    </row>
    <row r="7" spans="1:21" x14ac:dyDescent="0.25">
      <c r="A7" s="1"/>
    </row>
    <row r="8" spans="1:21" x14ac:dyDescent="0.25">
      <c r="A8" s="298" t="s">
        <v>94</v>
      </c>
      <c r="B8" s="298"/>
      <c r="C8" s="298"/>
      <c r="D8" s="298"/>
      <c r="E8" s="298"/>
      <c r="F8" s="298"/>
      <c r="G8" s="298"/>
      <c r="H8" s="298"/>
      <c r="I8" s="298"/>
    </row>
    <row r="9" spans="1:21" x14ac:dyDescent="0.25">
      <c r="A9" s="1"/>
    </row>
    <row r="10" spans="1:21" x14ac:dyDescent="0.25">
      <c r="A10" s="296" t="s">
        <v>95</v>
      </c>
      <c r="B10" s="296"/>
      <c r="C10" s="296"/>
      <c r="D10" s="296"/>
      <c r="E10" s="296"/>
      <c r="F10" s="296"/>
      <c r="G10" s="296"/>
      <c r="H10" s="296"/>
      <c r="I10" s="296"/>
    </row>
    <row r="11" spans="1:21" x14ac:dyDescent="0.25">
      <c r="A11" s="296" t="s">
        <v>259</v>
      </c>
      <c r="B11" s="296"/>
      <c r="C11" s="296"/>
      <c r="D11" s="296"/>
      <c r="E11" s="296"/>
      <c r="F11" s="296"/>
      <c r="G11" s="296"/>
      <c r="H11" s="296"/>
      <c r="I11" s="296"/>
    </row>
    <row r="12" spans="1:21" x14ac:dyDescent="0.25">
      <c r="A12" s="1"/>
    </row>
    <row r="13" spans="1:21" x14ac:dyDescent="0.25">
      <c r="A13" s="227" t="s">
        <v>213</v>
      </c>
      <c r="B13" s="227"/>
      <c r="C13" s="227"/>
      <c r="D13" s="227"/>
      <c r="E13" s="227"/>
      <c r="F13" s="227"/>
      <c r="G13" s="227"/>
      <c r="H13" s="227"/>
      <c r="I13" s="227"/>
    </row>
    <row r="14" spans="1:21" ht="15.75" thickBot="1" x14ac:dyDescent="0.3">
      <c r="A14" s="1"/>
    </row>
    <row r="15" spans="1:21" ht="30" customHeight="1" thickBot="1" x14ac:dyDescent="0.3">
      <c r="A15" s="263" t="s">
        <v>97</v>
      </c>
      <c r="B15" s="263" t="s">
        <v>98</v>
      </c>
      <c r="C15" s="263" t="s">
        <v>99</v>
      </c>
      <c r="D15" s="272" t="s">
        <v>100</v>
      </c>
      <c r="E15" s="273"/>
      <c r="F15" s="273"/>
      <c r="G15" s="295"/>
      <c r="H15" s="263" t="s">
        <v>101</v>
      </c>
      <c r="I15" s="263" t="s">
        <v>232</v>
      </c>
      <c r="K15" s="288"/>
      <c r="L15" s="288"/>
      <c r="M15" s="288"/>
      <c r="N15" s="288"/>
      <c r="O15" s="288"/>
      <c r="P15" s="288"/>
      <c r="Q15" s="288"/>
      <c r="R15" s="288"/>
      <c r="S15" s="294"/>
      <c r="T15" s="288"/>
      <c r="U15" s="288"/>
    </row>
    <row r="16" spans="1:21" ht="15.75" customHeight="1" thickBot="1" x14ac:dyDescent="0.3">
      <c r="A16" s="264"/>
      <c r="B16" s="264"/>
      <c r="C16" s="264"/>
      <c r="D16" s="263" t="s">
        <v>8</v>
      </c>
      <c r="E16" s="283" t="s">
        <v>2</v>
      </c>
      <c r="F16" s="284"/>
      <c r="G16" s="289"/>
      <c r="H16" s="264"/>
      <c r="I16" s="264"/>
      <c r="K16" s="288"/>
      <c r="L16" s="288"/>
      <c r="M16" s="288"/>
      <c r="N16" s="288"/>
      <c r="O16" s="290"/>
      <c r="P16" s="290"/>
      <c r="Q16" s="290"/>
      <c r="R16" s="290"/>
      <c r="S16" s="294"/>
      <c r="T16" s="288"/>
      <c r="U16" s="288"/>
    </row>
    <row r="17" spans="1:21" ht="75.75" thickBot="1" x14ac:dyDescent="0.3">
      <c r="A17" s="265"/>
      <c r="B17" s="265"/>
      <c r="C17" s="265"/>
      <c r="D17" s="265"/>
      <c r="E17" s="127" t="s">
        <v>102</v>
      </c>
      <c r="F17" s="127" t="s">
        <v>103</v>
      </c>
      <c r="G17" s="126" t="s">
        <v>104</v>
      </c>
      <c r="H17" s="265"/>
      <c r="I17" s="265"/>
      <c r="K17" s="288"/>
      <c r="L17" s="288"/>
      <c r="M17" s="288"/>
      <c r="N17" s="288"/>
      <c r="O17" s="130"/>
      <c r="P17" s="130"/>
      <c r="Q17" s="130"/>
      <c r="R17" s="131"/>
      <c r="S17" s="294"/>
      <c r="T17" s="288"/>
      <c r="U17" s="288"/>
    </row>
    <row r="18" spans="1:21" x14ac:dyDescent="0.25">
      <c r="A18" s="123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K18" s="130"/>
      <c r="L18" s="130"/>
      <c r="M18" s="130"/>
      <c r="N18" s="130"/>
      <c r="O18" s="130"/>
      <c r="P18" s="130"/>
      <c r="Q18" s="130"/>
      <c r="R18" s="130"/>
      <c r="S18" s="132"/>
      <c r="T18" s="130"/>
      <c r="U18" s="130"/>
    </row>
    <row r="19" spans="1:21" ht="30" x14ac:dyDescent="0.25">
      <c r="A19" s="37">
        <v>1</v>
      </c>
      <c r="B19" s="40" t="s">
        <v>231</v>
      </c>
      <c r="C19" s="37">
        <v>15</v>
      </c>
      <c r="D19" s="38">
        <f>SUM(E19:G19)</f>
        <v>20580.059999999998</v>
      </c>
      <c r="E19" s="39">
        <v>7759.16</v>
      </c>
      <c r="F19" s="38"/>
      <c r="G19" s="39">
        <v>12820.9</v>
      </c>
      <c r="H19" s="39">
        <v>1.25</v>
      </c>
      <c r="I19" s="38">
        <f>C19*D19*H19*12</f>
        <v>4630513.4999999991</v>
      </c>
      <c r="K19" s="130"/>
      <c r="L19" s="112"/>
      <c r="M19" s="131"/>
      <c r="N19" s="113"/>
      <c r="O19" s="114"/>
      <c r="P19" s="113"/>
      <c r="Q19" s="114"/>
      <c r="R19" s="114"/>
      <c r="S19" s="115"/>
      <c r="T19" s="114"/>
      <c r="U19" s="114"/>
    </row>
    <row r="20" spans="1:21" ht="30" x14ac:dyDescent="0.25">
      <c r="A20" s="37">
        <v>2</v>
      </c>
      <c r="B20" s="37" t="s">
        <v>234</v>
      </c>
      <c r="C20" s="37">
        <v>6.5</v>
      </c>
      <c r="D20" s="38">
        <f t="shared" ref="D20" si="0">SUM(E20:G20)</f>
        <v>11927.86</v>
      </c>
      <c r="E20" s="38">
        <v>5221.43</v>
      </c>
      <c r="F20" s="38"/>
      <c r="G20" s="39">
        <v>6706.43</v>
      </c>
      <c r="H20" s="39">
        <v>1.25</v>
      </c>
      <c r="I20" s="38">
        <v>1164269.3500000001</v>
      </c>
      <c r="K20" s="131"/>
      <c r="L20" s="131"/>
      <c r="M20" s="131"/>
      <c r="N20" s="113"/>
      <c r="O20" s="113"/>
      <c r="P20" s="113"/>
      <c r="Q20" s="114"/>
      <c r="R20" s="114"/>
      <c r="S20" s="115"/>
      <c r="T20" s="113"/>
      <c r="U20" s="114"/>
    </row>
    <row r="21" spans="1:21" ht="15" customHeight="1" x14ac:dyDescent="0.25">
      <c r="A21" s="291" t="s">
        <v>105</v>
      </c>
      <c r="B21" s="292"/>
      <c r="C21" s="120">
        <f>SUM(C19:C20)</f>
        <v>21.5</v>
      </c>
      <c r="D21" s="56" t="s">
        <v>106</v>
      </c>
      <c r="E21" s="56" t="s">
        <v>16</v>
      </c>
      <c r="F21" s="56" t="s">
        <v>16</v>
      </c>
      <c r="G21" s="56" t="s">
        <v>16</v>
      </c>
      <c r="H21" s="56" t="s">
        <v>16</v>
      </c>
      <c r="I21" s="89">
        <f>SUM(I19:I20)</f>
        <v>5794782.8499999996</v>
      </c>
      <c r="K21" s="293"/>
      <c r="L21" s="293"/>
      <c r="M21" s="116"/>
      <c r="N21" s="117"/>
      <c r="O21" s="117"/>
      <c r="P21" s="117"/>
      <c r="Q21" s="117"/>
      <c r="R21" s="117"/>
      <c r="S21" s="117"/>
      <c r="T21" s="117"/>
      <c r="U21" s="118"/>
    </row>
    <row r="22" spans="1:21" x14ac:dyDescent="0.25">
      <c r="D22" s="36"/>
      <c r="E22" s="36"/>
      <c r="F22" s="36"/>
      <c r="G22" s="36"/>
      <c r="H22" s="36"/>
      <c r="I22" s="36"/>
    </row>
    <row r="23" spans="1:21" ht="33" customHeight="1" x14ac:dyDescent="0.25">
      <c r="B23" s="287"/>
      <c r="C23" s="287"/>
      <c r="D23" s="287"/>
      <c r="E23" s="287"/>
      <c r="F23" s="287"/>
      <c r="G23" s="287"/>
      <c r="H23" s="287"/>
      <c r="I23" s="119"/>
    </row>
  </sheetData>
  <mergeCells count="27">
    <mergeCell ref="A11:I11"/>
    <mergeCell ref="A1:A2"/>
    <mergeCell ref="A5:I5"/>
    <mergeCell ref="A6:I6"/>
    <mergeCell ref="A8:I8"/>
    <mergeCell ref="A10:I10"/>
    <mergeCell ref="A13:I13"/>
    <mergeCell ref="A15:A17"/>
    <mergeCell ref="B15:B17"/>
    <mergeCell ref="C15:C17"/>
    <mergeCell ref="D15:G15"/>
    <mergeCell ref="H15:H17"/>
    <mergeCell ref="I15:I17"/>
    <mergeCell ref="B23:H23"/>
    <mergeCell ref="U15:U17"/>
    <mergeCell ref="D16:D17"/>
    <mergeCell ref="E16:G16"/>
    <mergeCell ref="N16:N17"/>
    <mergeCell ref="O16:R16"/>
    <mergeCell ref="A21:B21"/>
    <mergeCell ref="K21:L21"/>
    <mergeCell ref="K15:K17"/>
    <mergeCell ref="L15:L17"/>
    <mergeCell ref="M15:M17"/>
    <mergeCell ref="N15:R15"/>
    <mergeCell ref="S15:S17"/>
    <mergeCell ref="T15:T17"/>
  </mergeCells>
  <hyperlinks>
    <hyperlink ref="A8" location="P779" display="P779"/>
  </hyperlink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topLeftCell="A7" zoomScale="60" zoomScaleNormal="100" workbookViewId="0">
      <selection activeCell="K32" sqref="K32"/>
    </sheetView>
  </sheetViews>
  <sheetFormatPr defaultRowHeight="15" x14ac:dyDescent="0.25"/>
  <cols>
    <col min="1" max="1" width="5.85546875" customWidth="1"/>
    <col min="2" max="2" width="14.85546875" customWidth="1"/>
    <col min="4" max="4" width="12.28515625" customWidth="1"/>
    <col min="5" max="5" width="11.42578125" customWidth="1"/>
    <col min="6" max="6" width="11.28515625" customWidth="1"/>
    <col min="7" max="7" width="14.5703125" customWidth="1"/>
    <col min="8" max="8" width="11" customWidth="1"/>
    <col min="9" max="9" width="16" customWidth="1"/>
    <col min="14" max="14" width="12.28515625" customWidth="1"/>
    <col min="15" max="15" width="11.7109375" customWidth="1"/>
    <col min="17" max="17" width="12.5703125" customWidth="1"/>
    <col min="20" max="20" width="11.5703125" customWidth="1"/>
    <col min="21" max="21" width="15.5703125" customWidth="1"/>
  </cols>
  <sheetData>
    <row r="1" spans="1:21" ht="27.75" customHeight="1" x14ac:dyDescent="0.25">
      <c r="A1" s="297"/>
      <c r="B1" s="32" t="s">
        <v>90</v>
      </c>
      <c r="I1" s="33" t="s">
        <v>90</v>
      </c>
    </row>
    <row r="2" spans="1:21" ht="92.25" customHeight="1" x14ac:dyDescent="0.25">
      <c r="A2" s="297"/>
      <c r="B2" s="32" t="s">
        <v>91</v>
      </c>
      <c r="I2" s="35" t="s">
        <v>225</v>
      </c>
    </row>
    <row r="3" spans="1:21" x14ac:dyDescent="0.25">
      <c r="A3" s="165"/>
    </row>
    <row r="4" spans="1:21" x14ac:dyDescent="0.25">
      <c r="A4" s="1"/>
    </row>
    <row r="5" spans="1:21" x14ac:dyDescent="0.25">
      <c r="A5" s="227" t="s">
        <v>92</v>
      </c>
      <c r="B5" s="227"/>
      <c r="C5" s="227"/>
      <c r="D5" s="227"/>
      <c r="E5" s="227"/>
      <c r="F5" s="227"/>
      <c r="G5" s="227"/>
      <c r="H5" s="227"/>
      <c r="I5" s="227"/>
    </row>
    <row r="6" spans="1:21" x14ac:dyDescent="0.25">
      <c r="A6" s="227" t="s">
        <v>93</v>
      </c>
      <c r="B6" s="227"/>
      <c r="C6" s="227"/>
      <c r="D6" s="227"/>
      <c r="E6" s="227"/>
      <c r="F6" s="227"/>
      <c r="G6" s="227"/>
      <c r="H6" s="227"/>
      <c r="I6" s="227"/>
    </row>
    <row r="7" spans="1:21" x14ac:dyDescent="0.25">
      <c r="A7" s="1"/>
    </row>
    <row r="8" spans="1:21" x14ac:dyDescent="0.25">
      <c r="A8" s="298" t="s">
        <v>94</v>
      </c>
      <c r="B8" s="298"/>
      <c r="C8" s="298"/>
      <c r="D8" s="298"/>
      <c r="E8" s="298"/>
      <c r="F8" s="298"/>
      <c r="G8" s="298"/>
      <c r="H8" s="298"/>
      <c r="I8" s="298"/>
    </row>
    <row r="9" spans="1:21" x14ac:dyDescent="0.25">
      <c r="A9" s="1"/>
    </row>
    <row r="10" spans="1:21" x14ac:dyDescent="0.25">
      <c r="A10" s="296" t="s">
        <v>95</v>
      </c>
      <c r="B10" s="296"/>
      <c r="C10" s="296"/>
      <c r="D10" s="296"/>
      <c r="E10" s="296"/>
      <c r="F10" s="296"/>
      <c r="G10" s="296"/>
      <c r="H10" s="296"/>
      <c r="I10" s="296"/>
    </row>
    <row r="11" spans="1:21" x14ac:dyDescent="0.25">
      <c r="A11" s="296" t="s">
        <v>303</v>
      </c>
      <c r="B11" s="296"/>
      <c r="C11" s="296"/>
      <c r="D11" s="296"/>
      <c r="E11" s="296"/>
      <c r="F11" s="296"/>
      <c r="G11" s="296"/>
      <c r="H11" s="296"/>
      <c r="I11" s="296"/>
    </row>
    <row r="12" spans="1:21" x14ac:dyDescent="0.25">
      <c r="A12" s="1"/>
    </row>
    <row r="13" spans="1:21" x14ac:dyDescent="0.25">
      <c r="A13" s="227" t="s">
        <v>213</v>
      </c>
      <c r="B13" s="227"/>
      <c r="C13" s="227"/>
      <c r="D13" s="227"/>
      <c r="E13" s="227"/>
      <c r="F13" s="227"/>
      <c r="G13" s="227"/>
      <c r="H13" s="227"/>
      <c r="I13" s="227"/>
    </row>
    <row r="14" spans="1:21" ht="15.75" thickBot="1" x14ac:dyDescent="0.3">
      <c r="A14" s="1"/>
    </row>
    <row r="15" spans="1:21" ht="30" customHeight="1" thickBot="1" x14ac:dyDescent="0.3">
      <c r="A15" s="263" t="s">
        <v>97</v>
      </c>
      <c r="B15" s="263" t="s">
        <v>98</v>
      </c>
      <c r="C15" s="263" t="s">
        <v>99</v>
      </c>
      <c r="D15" s="272" t="s">
        <v>100</v>
      </c>
      <c r="E15" s="273"/>
      <c r="F15" s="273"/>
      <c r="G15" s="295"/>
      <c r="H15" s="263" t="s">
        <v>101</v>
      </c>
      <c r="I15" s="263" t="s">
        <v>304</v>
      </c>
      <c r="K15" s="288"/>
      <c r="L15" s="288"/>
      <c r="M15" s="288"/>
      <c r="N15" s="288"/>
      <c r="O15" s="288"/>
      <c r="P15" s="288"/>
      <c r="Q15" s="288"/>
      <c r="R15" s="288"/>
      <c r="S15" s="294"/>
      <c r="T15" s="288"/>
      <c r="U15" s="288"/>
    </row>
    <row r="16" spans="1:21" ht="15.75" customHeight="1" thickBot="1" x14ac:dyDescent="0.3">
      <c r="A16" s="264"/>
      <c r="B16" s="264"/>
      <c r="C16" s="264"/>
      <c r="D16" s="263" t="s">
        <v>8</v>
      </c>
      <c r="E16" s="283" t="s">
        <v>2</v>
      </c>
      <c r="F16" s="284"/>
      <c r="G16" s="289"/>
      <c r="H16" s="264"/>
      <c r="I16" s="264"/>
      <c r="K16" s="288"/>
      <c r="L16" s="288"/>
      <c r="M16" s="288"/>
      <c r="N16" s="288"/>
      <c r="O16" s="290"/>
      <c r="P16" s="290"/>
      <c r="Q16" s="290"/>
      <c r="R16" s="290"/>
      <c r="S16" s="294"/>
      <c r="T16" s="288"/>
      <c r="U16" s="288"/>
    </row>
    <row r="17" spans="1:21" ht="75.75" thickBot="1" x14ac:dyDescent="0.3">
      <c r="A17" s="265"/>
      <c r="B17" s="265"/>
      <c r="C17" s="265"/>
      <c r="D17" s="265"/>
      <c r="E17" s="163" t="s">
        <v>102</v>
      </c>
      <c r="F17" s="163" t="s">
        <v>103</v>
      </c>
      <c r="G17" s="162" t="s">
        <v>104</v>
      </c>
      <c r="H17" s="265"/>
      <c r="I17" s="265"/>
      <c r="K17" s="288"/>
      <c r="L17" s="288"/>
      <c r="M17" s="288"/>
      <c r="N17" s="288"/>
      <c r="O17" s="166"/>
      <c r="P17" s="166"/>
      <c r="Q17" s="166"/>
      <c r="R17" s="167"/>
      <c r="S17" s="294"/>
      <c r="T17" s="288"/>
      <c r="U17" s="288"/>
    </row>
    <row r="18" spans="1:21" x14ac:dyDescent="0.25">
      <c r="A18" s="159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K18" s="166"/>
      <c r="L18" s="166"/>
      <c r="M18" s="166"/>
      <c r="N18" s="166"/>
      <c r="O18" s="166"/>
      <c r="P18" s="166"/>
      <c r="Q18" s="166"/>
      <c r="R18" s="166"/>
      <c r="S18" s="168"/>
      <c r="T18" s="166"/>
      <c r="U18" s="166"/>
    </row>
    <row r="19" spans="1:21" ht="30" x14ac:dyDescent="0.25">
      <c r="A19" s="37">
        <v>1</v>
      </c>
      <c r="B19" s="40" t="s">
        <v>231</v>
      </c>
      <c r="C19" s="37">
        <v>1</v>
      </c>
      <c r="D19" s="38">
        <f>SUM(E19:G19)</f>
        <v>0</v>
      </c>
      <c r="E19" s="39"/>
      <c r="F19" s="38"/>
      <c r="G19" s="39"/>
      <c r="H19" s="39">
        <v>1.25</v>
      </c>
      <c r="I19" s="38"/>
      <c r="K19" s="166"/>
      <c r="L19" s="112"/>
      <c r="M19" s="167"/>
      <c r="N19" s="113"/>
      <c r="O19" s="114"/>
      <c r="P19" s="113"/>
      <c r="Q19" s="114"/>
      <c r="R19" s="114"/>
      <c r="S19" s="115"/>
      <c r="T19" s="114"/>
      <c r="U19" s="114"/>
    </row>
    <row r="20" spans="1:21" ht="15" customHeight="1" x14ac:dyDescent="0.25">
      <c r="A20" s="291" t="s">
        <v>105</v>
      </c>
      <c r="B20" s="292"/>
      <c r="C20" s="120">
        <f>SUM(C19:C19)</f>
        <v>1</v>
      </c>
      <c r="D20" s="56" t="s">
        <v>106</v>
      </c>
      <c r="E20" s="56" t="s">
        <v>16</v>
      </c>
      <c r="F20" s="56" t="s">
        <v>16</v>
      </c>
      <c r="G20" s="56" t="s">
        <v>16</v>
      </c>
      <c r="H20" s="56" t="s">
        <v>16</v>
      </c>
      <c r="I20" s="89">
        <f>SUM(I19:I19)</f>
        <v>0</v>
      </c>
      <c r="K20" s="293"/>
      <c r="L20" s="293"/>
      <c r="M20" s="116"/>
      <c r="N20" s="117"/>
      <c r="O20" s="117"/>
      <c r="P20" s="117"/>
      <c r="Q20" s="117"/>
      <c r="R20" s="117"/>
      <c r="S20" s="117"/>
      <c r="T20" s="117"/>
      <c r="U20" s="118"/>
    </row>
    <row r="21" spans="1:21" x14ac:dyDescent="0.25">
      <c r="D21" s="36"/>
      <c r="E21" s="36"/>
      <c r="F21" s="36"/>
      <c r="G21" s="36"/>
      <c r="H21" s="36"/>
      <c r="I21" s="36"/>
    </row>
    <row r="22" spans="1:21" ht="33" customHeight="1" x14ac:dyDescent="0.25">
      <c r="B22" s="287"/>
      <c r="C22" s="287"/>
      <c r="D22" s="287"/>
      <c r="E22" s="287"/>
      <c r="F22" s="287"/>
      <c r="G22" s="287"/>
      <c r="H22" s="287"/>
      <c r="I22" s="119"/>
    </row>
  </sheetData>
  <mergeCells count="27">
    <mergeCell ref="A11:I11"/>
    <mergeCell ref="A1:A2"/>
    <mergeCell ref="A5:I5"/>
    <mergeCell ref="A6:I6"/>
    <mergeCell ref="A8:I8"/>
    <mergeCell ref="A10:I10"/>
    <mergeCell ref="A13:I13"/>
    <mergeCell ref="A15:A17"/>
    <mergeCell ref="B15:B17"/>
    <mergeCell ref="C15:C17"/>
    <mergeCell ref="D15:G15"/>
    <mergeCell ref="H15:H17"/>
    <mergeCell ref="I15:I17"/>
    <mergeCell ref="B22:H22"/>
    <mergeCell ref="U15:U17"/>
    <mergeCell ref="D16:D17"/>
    <mergeCell ref="E16:G16"/>
    <mergeCell ref="N16:N17"/>
    <mergeCell ref="O16:R16"/>
    <mergeCell ref="A20:B20"/>
    <mergeCell ref="K20:L20"/>
    <mergeCell ref="K15:K17"/>
    <mergeCell ref="L15:L17"/>
    <mergeCell ref="M15:M17"/>
    <mergeCell ref="N15:R15"/>
    <mergeCell ref="S15:S17"/>
    <mergeCell ref="T15:T17"/>
  </mergeCells>
  <hyperlinks>
    <hyperlink ref="A8" location="P779" display="P779"/>
  </hyperlinks>
  <pageMargins left="0.7" right="0.7" top="0.75" bottom="0.75" header="0.3" footer="0.3"/>
  <pageSetup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view="pageBreakPreview" topLeftCell="A7" zoomScale="60" zoomScaleNormal="100" workbookViewId="0">
      <selection activeCell="H43" sqref="H43"/>
    </sheetView>
  </sheetViews>
  <sheetFormatPr defaultRowHeight="15" x14ac:dyDescent="0.25"/>
  <cols>
    <col min="1" max="1" width="5.85546875" customWidth="1"/>
    <col min="2" max="2" width="14.85546875" customWidth="1"/>
    <col min="4" max="4" width="12.28515625" customWidth="1"/>
    <col min="5" max="5" width="11.42578125" customWidth="1"/>
    <col min="6" max="6" width="11.28515625" customWidth="1"/>
    <col min="7" max="7" width="13.5703125" customWidth="1"/>
    <col min="8" max="8" width="11" customWidth="1"/>
    <col min="9" max="9" width="18.42578125" customWidth="1"/>
    <col min="14" max="14" width="12.28515625" customWidth="1"/>
    <col min="15" max="15" width="11.7109375" customWidth="1"/>
    <col min="17" max="17" width="12.5703125" customWidth="1"/>
    <col min="20" max="20" width="11.5703125" customWidth="1"/>
    <col min="21" max="21" width="15.5703125" customWidth="1"/>
  </cols>
  <sheetData>
    <row r="1" spans="1:21" ht="27.75" customHeight="1" x14ac:dyDescent="0.25">
      <c r="A1" s="297"/>
      <c r="B1" s="32" t="s">
        <v>90</v>
      </c>
      <c r="I1" s="33" t="s">
        <v>90</v>
      </c>
    </row>
    <row r="2" spans="1:21" ht="92.25" customHeight="1" x14ac:dyDescent="0.25">
      <c r="A2" s="297"/>
      <c r="B2" s="32" t="s">
        <v>91</v>
      </c>
      <c r="I2" s="35" t="s">
        <v>225</v>
      </c>
    </row>
    <row r="3" spans="1:21" x14ac:dyDescent="0.25">
      <c r="A3" s="13"/>
    </row>
    <row r="4" spans="1:21" x14ac:dyDescent="0.25">
      <c r="A4" s="1"/>
    </row>
    <row r="5" spans="1:21" x14ac:dyDescent="0.25">
      <c r="A5" s="227" t="s">
        <v>92</v>
      </c>
      <c r="B5" s="227"/>
      <c r="C5" s="227"/>
      <c r="D5" s="227"/>
      <c r="E5" s="227"/>
      <c r="F5" s="227"/>
      <c r="G5" s="227"/>
      <c r="H5" s="227"/>
      <c r="I5" s="227"/>
    </row>
    <row r="6" spans="1:21" x14ac:dyDescent="0.25">
      <c r="A6" s="227" t="s">
        <v>93</v>
      </c>
      <c r="B6" s="227"/>
      <c r="C6" s="227"/>
      <c r="D6" s="227"/>
      <c r="E6" s="227"/>
      <c r="F6" s="227"/>
      <c r="G6" s="227"/>
      <c r="H6" s="227"/>
      <c r="I6" s="227"/>
    </row>
    <row r="7" spans="1:21" x14ac:dyDescent="0.25">
      <c r="A7" s="1"/>
    </row>
    <row r="8" spans="1:21" x14ac:dyDescent="0.25">
      <c r="A8" s="298" t="s">
        <v>94</v>
      </c>
      <c r="B8" s="298"/>
      <c r="C8" s="298"/>
      <c r="D8" s="298"/>
      <c r="E8" s="298"/>
      <c r="F8" s="298"/>
      <c r="G8" s="298"/>
      <c r="H8" s="298"/>
      <c r="I8" s="298"/>
    </row>
    <row r="9" spans="1:21" x14ac:dyDescent="0.25">
      <c r="A9" s="1"/>
    </row>
    <row r="10" spans="1:21" x14ac:dyDescent="0.25">
      <c r="A10" s="296" t="s">
        <v>95</v>
      </c>
      <c r="B10" s="296"/>
      <c r="C10" s="296"/>
      <c r="D10" s="296"/>
      <c r="E10" s="296"/>
      <c r="F10" s="296"/>
      <c r="G10" s="296"/>
      <c r="H10" s="296"/>
      <c r="I10" s="296"/>
    </row>
    <row r="11" spans="1:21" x14ac:dyDescent="0.25">
      <c r="A11" s="296" t="s">
        <v>236</v>
      </c>
      <c r="B11" s="296"/>
      <c r="C11" s="296"/>
      <c r="D11" s="296"/>
      <c r="E11" s="296"/>
      <c r="F11" s="296"/>
      <c r="G11" s="296"/>
      <c r="H11" s="296"/>
      <c r="I11" s="296"/>
    </row>
    <row r="12" spans="1:21" x14ac:dyDescent="0.25">
      <c r="A12" s="1"/>
    </row>
    <row r="13" spans="1:21" x14ac:dyDescent="0.25">
      <c r="A13" s="227" t="s">
        <v>213</v>
      </c>
      <c r="B13" s="227"/>
      <c r="C13" s="227"/>
      <c r="D13" s="227"/>
      <c r="E13" s="227"/>
      <c r="F13" s="227"/>
      <c r="G13" s="227"/>
      <c r="H13" s="227"/>
      <c r="I13" s="227"/>
    </row>
    <row r="14" spans="1:21" ht="15.75" thickBot="1" x14ac:dyDescent="0.3">
      <c r="A14" s="1"/>
    </row>
    <row r="15" spans="1:21" ht="30" customHeight="1" thickBot="1" x14ac:dyDescent="0.3">
      <c r="A15" s="263" t="s">
        <v>97</v>
      </c>
      <c r="B15" s="263" t="s">
        <v>98</v>
      </c>
      <c r="C15" s="263" t="s">
        <v>99</v>
      </c>
      <c r="D15" s="272" t="s">
        <v>100</v>
      </c>
      <c r="E15" s="273"/>
      <c r="F15" s="273"/>
      <c r="G15" s="295"/>
      <c r="H15" s="263" t="s">
        <v>101</v>
      </c>
      <c r="I15" s="263" t="s">
        <v>232</v>
      </c>
      <c r="K15" s="288"/>
      <c r="L15" s="288"/>
      <c r="M15" s="288"/>
      <c r="N15" s="288"/>
      <c r="O15" s="288"/>
      <c r="P15" s="288"/>
      <c r="Q15" s="288"/>
      <c r="R15" s="288"/>
      <c r="S15" s="294"/>
      <c r="T15" s="288"/>
      <c r="U15" s="288"/>
    </row>
    <row r="16" spans="1:21" ht="15.75" customHeight="1" thickBot="1" x14ac:dyDescent="0.3">
      <c r="A16" s="264"/>
      <c r="B16" s="264"/>
      <c r="C16" s="264"/>
      <c r="D16" s="263" t="s">
        <v>8</v>
      </c>
      <c r="E16" s="283" t="s">
        <v>2</v>
      </c>
      <c r="F16" s="284"/>
      <c r="G16" s="289"/>
      <c r="H16" s="264"/>
      <c r="I16" s="264"/>
      <c r="K16" s="288"/>
      <c r="L16" s="288"/>
      <c r="M16" s="288"/>
      <c r="N16" s="288"/>
      <c r="O16" s="290"/>
      <c r="P16" s="290"/>
      <c r="Q16" s="290"/>
      <c r="R16" s="290"/>
      <c r="S16" s="294"/>
      <c r="T16" s="288"/>
      <c r="U16" s="288"/>
    </row>
    <row r="17" spans="1:21" ht="75.75" thickBot="1" x14ac:dyDescent="0.3">
      <c r="A17" s="265"/>
      <c r="B17" s="265"/>
      <c r="C17" s="265"/>
      <c r="D17" s="265"/>
      <c r="E17" s="10" t="s">
        <v>102</v>
      </c>
      <c r="F17" s="10" t="s">
        <v>103</v>
      </c>
      <c r="G17" s="88" t="s">
        <v>104</v>
      </c>
      <c r="H17" s="265"/>
      <c r="I17" s="265"/>
      <c r="K17" s="288"/>
      <c r="L17" s="288"/>
      <c r="M17" s="288"/>
      <c r="N17" s="288"/>
      <c r="O17" s="109"/>
      <c r="P17" s="109"/>
      <c r="Q17" s="109"/>
      <c r="R17" s="110"/>
      <c r="S17" s="294"/>
      <c r="T17" s="288"/>
      <c r="U17" s="288"/>
    </row>
    <row r="18" spans="1:21" x14ac:dyDescent="0.25">
      <c r="A18" s="26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K18" s="109"/>
      <c r="L18" s="109"/>
      <c r="M18" s="109"/>
      <c r="N18" s="109"/>
      <c r="O18" s="109"/>
      <c r="P18" s="109"/>
      <c r="Q18" s="109"/>
      <c r="R18" s="109"/>
      <c r="S18" s="111"/>
      <c r="T18" s="109"/>
      <c r="U18" s="109"/>
    </row>
    <row r="19" spans="1:21" ht="30" x14ac:dyDescent="0.25">
      <c r="A19" s="37">
        <v>1</v>
      </c>
      <c r="B19" s="40" t="s">
        <v>231</v>
      </c>
      <c r="C19" s="37">
        <v>42</v>
      </c>
      <c r="D19" s="38">
        <f>SUM(E19:G19)</f>
        <v>18292.71</v>
      </c>
      <c r="E19" s="39">
        <v>8349.2900000000009</v>
      </c>
      <c r="F19" s="38">
        <v>1560</v>
      </c>
      <c r="G19" s="39">
        <v>8383.42</v>
      </c>
      <c r="H19" s="39">
        <v>1.25</v>
      </c>
      <c r="I19" s="38">
        <f>C19*D19*H19*12</f>
        <v>11524407.299999999</v>
      </c>
      <c r="K19" s="109"/>
      <c r="L19" s="112"/>
      <c r="M19" s="110"/>
      <c r="N19" s="113"/>
      <c r="O19" s="114"/>
      <c r="P19" s="113"/>
      <c r="Q19" s="114"/>
      <c r="R19" s="114"/>
      <c r="S19" s="115"/>
      <c r="T19" s="114"/>
      <c r="U19" s="114"/>
    </row>
    <row r="20" spans="1:21" ht="29.25" customHeight="1" x14ac:dyDescent="0.25">
      <c r="A20" s="37">
        <v>2</v>
      </c>
      <c r="B20" s="37" t="s">
        <v>233</v>
      </c>
      <c r="C20" s="37">
        <v>2</v>
      </c>
      <c r="D20" s="38">
        <f t="shared" ref="D20:D22" si="0">SUM(E20:G20)</f>
        <v>17459.830000000002</v>
      </c>
      <c r="E20" s="38">
        <v>9189</v>
      </c>
      <c r="F20" s="38"/>
      <c r="G20" s="39">
        <v>8270.83</v>
      </c>
      <c r="H20" s="39">
        <v>1.25</v>
      </c>
      <c r="I20" s="38">
        <f t="shared" ref="I20:I21" si="1">C20*D20*H20*12</f>
        <v>523794.9</v>
      </c>
      <c r="K20" s="110"/>
      <c r="L20" s="110"/>
      <c r="M20" s="110"/>
      <c r="N20" s="113"/>
      <c r="O20" s="113"/>
      <c r="P20" s="113"/>
      <c r="Q20" s="114"/>
      <c r="R20" s="114"/>
      <c r="S20" s="115"/>
      <c r="T20" s="113"/>
      <c r="U20" s="114"/>
    </row>
    <row r="21" spans="1:21" ht="45" x14ac:dyDescent="0.25">
      <c r="A21" s="37">
        <v>3</v>
      </c>
      <c r="B21" s="37" t="s">
        <v>235</v>
      </c>
      <c r="C21" s="37">
        <v>4</v>
      </c>
      <c r="D21" s="38">
        <f t="shared" si="0"/>
        <v>15275.099999999999</v>
      </c>
      <c r="E21" s="38">
        <v>7632.24</v>
      </c>
      <c r="F21" s="38"/>
      <c r="G21" s="39">
        <v>7642.86</v>
      </c>
      <c r="H21" s="39">
        <v>1.25</v>
      </c>
      <c r="I21" s="38">
        <f t="shared" si="1"/>
        <v>916506</v>
      </c>
      <c r="K21" s="110"/>
      <c r="L21" s="110"/>
      <c r="M21" s="110"/>
      <c r="N21" s="113"/>
      <c r="O21" s="113"/>
      <c r="P21" s="113"/>
      <c r="Q21" s="114"/>
      <c r="R21" s="114"/>
      <c r="S21" s="115"/>
      <c r="T21" s="113"/>
      <c r="U21" s="114"/>
    </row>
    <row r="22" spans="1:21" ht="30" x14ac:dyDescent="0.25">
      <c r="A22" s="37">
        <v>4</v>
      </c>
      <c r="B22" s="37" t="s">
        <v>234</v>
      </c>
      <c r="C22" s="37">
        <v>38.5</v>
      </c>
      <c r="D22" s="38">
        <f t="shared" si="0"/>
        <v>15684.77</v>
      </c>
      <c r="E22" s="38">
        <v>6474.77</v>
      </c>
      <c r="F22" s="38"/>
      <c r="G22" s="39">
        <v>9210</v>
      </c>
      <c r="H22" s="39">
        <v>1.25</v>
      </c>
      <c r="I22" s="38">
        <v>9055861.6799999997</v>
      </c>
      <c r="K22" s="110"/>
      <c r="L22" s="110"/>
      <c r="M22" s="110"/>
      <c r="N22" s="113"/>
      <c r="O22" s="113"/>
      <c r="P22" s="113"/>
      <c r="Q22" s="114"/>
      <c r="R22" s="114"/>
      <c r="S22" s="115"/>
      <c r="T22" s="113"/>
      <c r="U22" s="114"/>
    </row>
    <row r="23" spans="1:21" ht="15" customHeight="1" x14ac:dyDescent="0.25">
      <c r="A23" s="291" t="s">
        <v>105</v>
      </c>
      <c r="B23" s="292"/>
      <c r="C23" s="120">
        <f>SUM(C19:C22)</f>
        <v>86.5</v>
      </c>
      <c r="D23" s="56" t="s">
        <v>106</v>
      </c>
      <c r="E23" s="56" t="s">
        <v>16</v>
      </c>
      <c r="F23" s="56" t="s">
        <v>16</v>
      </c>
      <c r="G23" s="56" t="s">
        <v>16</v>
      </c>
      <c r="H23" s="56" t="s">
        <v>16</v>
      </c>
      <c r="I23" s="89">
        <f>SUM(I19:I22)</f>
        <v>22020569.879999999</v>
      </c>
      <c r="K23" s="293"/>
      <c r="L23" s="293"/>
      <c r="M23" s="116"/>
      <c r="N23" s="117"/>
      <c r="O23" s="117"/>
      <c r="P23" s="117"/>
      <c r="Q23" s="117"/>
      <c r="R23" s="117"/>
      <c r="S23" s="117"/>
      <c r="T23" s="117"/>
      <c r="U23" s="118"/>
    </row>
    <row r="24" spans="1:21" x14ac:dyDescent="0.25">
      <c r="D24" s="36"/>
      <c r="E24" s="36"/>
      <c r="F24" s="36"/>
      <c r="G24" s="36"/>
      <c r="H24" s="36"/>
      <c r="I24" s="36"/>
    </row>
    <row r="25" spans="1:21" ht="33" customHeight="1" x14ac:dyDescent="0.25">
      <c r="B25" s="287"/>
      <c r="C25" s="287"/>
      <c r="D25" s="287"/>
      <c r="E25" s="287"/>
      <c r="F25" s="287"/>
      <c r="G25" s="287"/>
      <c r="H25" s="287"/>
      <c r="I25" s="119"/>
    </row>
  </sheetData>
  <mergeCells count="27">
    <mergeCell ref="B25:H25"/>
    <mergeCell ref="A1:A2"/>
    <mergeCell ref="A15:A17"/>
    <mergeCell ref="B15:B17"/>
    <mergeCell ref="C15:C17"/>
    <mergeCell ref="D15:G15"/>
    <mergeCell ref="A5:I5"/>
    <mergeCell ref="A6:I6"/>
    <mergeCell ref="A8:I8"/>
    <mergeCell ref="A10:I10"/>
    <mergeCell ref="A11:I11"/>
    <mergeCell ref="A13:I13"/>
    <mergeCell ref="A23:B23"/>
    <mergeCell ref="H15:H17"/>
    <mergeCell ref="I15:I17"/>
    <mergeCell ref="D16:D17"/>
    <mergeCell ref="E16:G16"/>
    <mergeCell ref="T15:T17"/>
    <mergeCell ref="U15:U17"/>
    <mergeCell ref="N16:N17"/>
    <mergeCell ref="O16:R16"/>
    <mergeCell ref="S15:S17"/>
    <mergeCell ref="K23:L23"/>
    <mergeCell ref="K15:K17"/>
    <mergeCell ref="L15:L17"/>
    <mergeCell ref="M15:M17"/>
    <mergeCell ref="N15:R15"/>
  </mergeCells>
  <hyperlinks>
    <hyperlink ref="A8" location="P779" display="P779"/>
  </hyperlinks>
  <pageMargins left="0.7" right="0.7" top="0.75" bottom="0.75" header="0.3" footer="0.3"/>
  <pageSetup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60" zoomScaleNormal="100" workbookViewId="0">
      <selection activeCell="F9" sqref="F9"/>
    </sheetView>
  </sheetViews>
  <sheetFormatPr defaultRowHeight="15" x14ac:dyDescent="0.25"/>
  <cols>
    <col min="1" max="1" width="6.85546875" customWidth="1"/>
    <col min="2" max="2" width="17.140625" customWidth="1"/>
    <col min="3" max="3" width="13.5703125" customWidth="1"/>
    <col min="4" max="4" width="11.85546875" customWidth="1"/>
    <col min="5" max="5" width="10.85546875" customWidth="1"/>
    <col min="6" max="6" width="14.5703125" customWidth="1"/>
  </cols>
  <sheetData>
    <row r="1" spans="1:6" x14ac:dyDescent="0.25">
      <c r="A1" s="296" t="s">
        <v>107</v>
      </c>
      <c r="B1" s="296"/>
      <c r="C1" s="296"/>
      <c r="D1" s="296"/>
      <c r="E1" s="296"/>
      <c r="F1" s="296"/>
    </row>
    <row r="2" spans="1:6" x14ac:dyDescent="0.25">
      <c r="A2" s="296" t="s">
        <v>312</v>
      </c>
      <c r="B2" s="296"/>
      <c r="C2" s="296"/>
      <c r="D2" s="296"/>
      <c r="E2" s="296"/>
      <c r="F2" s="296"/>
    </row>
    <row r="3" spans="1:6" x14ac:dyDescent="0.25">
      <c r="A3" s="1"/>
    </row>
    <row r="4" spans="1:6" x14ac:dyDescent="0.25">
      <c r="A4" s="227" t="s">
        <v>108</v>
      </c>
      <c r="B4" s="227"/>
      <c r="C4" s="227"/>
      <c r="D4" s="227"/>
      <c r="E4" s="227"/>
      <c r="F4" s="227"/>
    </row>
    <row r="5" spans="1:6" x14ac:dyDescent="0.25">
      <c r="A5" s="227" t="s">
        <v>109</v>
      </c>
      <c r="B5" s="227"/>
      <c r="C5" s="227"/>
      <c r="D5" s="227"/>
      <c r="E5" s="227"/>
      <c r="F5" s="227"/>
    </row>
    <row r="6" spans="1:6" ht="15.75" thickBot="1" x14ac:dyDescent="0.3">
      <c r="A6" s="1"/>
    </row>
    <row r="7" spans="1:6" ht="90.75" thickBot="1" x14ac:dyDescent="0.3">
      <c r="A7" s="7" t="s">
        <v>97</v>
      </c>
      <c r="B7" s="172" t="s">
        <v>110</v>
      </c>
      <c r="C7" s="172" t="s">
        <v>111</v>
      </c>
      <c r="D7" s="172" t="s">
        <v>112</v>
      </c>
      <c r="E7" s="172" t="s">
        <v>113</v>
      </c>
      <c r="F7" s="172" t="s">
        <v>114</v>
      </c>
    </row>
    <row r="8" spans="1:6" ht="15.75" thickBot="1" x14ac:dyDescent="0.3">
      <c r="A8" s="170">
        <v>1</v>
      </c>
      <c r="B8" s="171">
        <v>2</v>
      </c>
      <c r="C8" s="171">
        <v>3</v>
      </c>
      <c r="D8" s="171">
        <v>4</v>
      </c>
      <c r="E8" s="171">
        <v>5</v>
      </c>
      <c r="F8" s="171">
        <v>6</v>
      </c>
    </row>
    <row r="9" spans="1:6" ht="15.75" thickBot="1" x14ac:dyDescent="0.3">
      <c r="A9" s="169">
        <v>1</v>
      </c>
      <c r="B9" s="3" t="s">
        <v>115</v>
      </c>
      <c r="C9" s="41">
        <v>4407</v>
      </c>
      <c r="D9" s="42">
        <v>7</v>
      </c>
      <c r="E9" s="42"/>
      <c r="F9" s="69"/>
    </row>
    <row r="10" spans="1:6" ht="15.75" thickBot="1" x14ac:dyDescent="0.3">
      <c r="A10" s="57"/>
      <c r="B10" s="58" t="s">
        <v>105</v>
      </c>
      <c r="C10" s="59" t="s">
        <v>16</v>
      </c>
      <c r="D10" s="59" t="s">
        <v>16</v>
      </c>
      <c r="E10" s="59" t="s">
        <v>16</v>
      </c>
      <c r="F10" s="70">
        <f>SUM(F9:F9)</f>
        <v>0</v>
      </c>
    </row>
    <row r="11" spans="1:6" x14ac:dyDescent="0.25">
      <c r="A11" s="1"/>
    </row>
    <row r="12" spans="1:6" x14ac:dyDescent="0.25">
      <c r="A12" s="227" t="s">
        <v>117</v>
      </c>
      <c r="B12" s="227"/>
      <c r="C12" s="227"/>
      <c r="D12" s="227"/>
      <c r="E12" s="227"/>
      <c r="F12" s="227"/>
    </row>
    <row r="13" spans="1:6" x14ac:dyDescent="0.25">
      <c r="A13" s="227" t="s">
        <v>118</v>
      </c>
      <c r="B13" s="227"/>
      <c r="C13" s="227"/>
      <c r="D13" s="227"/>
      <c r="E13" s="227"/>
      <c r="F13" s="227"/>
    </row>
    <row r="14" spans="1:6" ht="15.75" thickBot="1" x14ac:dyDescent="0.3">
      <c r="A14" s="1"/>
    </row>
    <row r="15" spans="1:6" ht="75.75" thickBot="1" x14ac:dyDescent="0.3">
      <c r="A15" s="7" t="s">
        <v>97</v>
      </c>
      <c r="B15" s="172" t="s">
        <v>110</v>
      </c>
      <c r="C15" s="172" t="s">
        <v>119</v>
      </c>
      <c r="D15" s="172" t="s">
        <v>120</v>
      </c>
      <c r="E15" s="172" t="s">
        <v>121</v>
      </c>
      <c r="F15" s="172" t="s">
        <v>114</v>
      </c>
    </row>
    <row r="16" spans="1:6" ht="15.75" thickBot="1" x14ac:dyDescent="0.3">
      <c r="A16" s="170">
        <v>1</v>
      </c>
      <c r="B16" s="171">
        <v>2</v>
      </c>
      <c r="C16" s="171">
        <v>3</v>
      </c>
      <c r="D16" s="171">
        <v>4</v>
      </c>
      <c r="E16" s="171">
        <v>5</v>
      </c>
      <c r="F16" s="171">
        <v>6</v>
      </c>
    </row>
    <row r="17" spans="1:6" ht="15.75" thickBot="1" x14ac:dyDescent="0.3">
      <c r="A17" s="169"/>
      <c r="B17" s="3"/>
      <c r="C17" s="3"/>
      <c r="D17" s="3"/>
      <c r="E17" s="3"/>
      <c r="F17" s="3">
        <f>C17*D17*E17</f>
        <v>0</v>
      </c>
    </row>
    <row r="18" spans="1:6" ht="15.75" thickBot="1" x14ac:dyDescent="0.3">
      <c r="A18" s="169"/>
      <c r="B18" s="3"/>
      <c r="C18" s="3"/>
      <c r="D18" s="3"/>
      <c r="E18" s="3"/>
      <c r="F18" s="3">
        <f>C18*D18*E18</f>
        <v>0</v>
      </c>
    </row>
    <row r="19" spans="1:6" ht="15.75" thickBot="1" x14ac:dyDescent="0.3">
      <c r="A19" s="57"/>
      <c r="B19" s="58" t="s">
        <v>105</v>
      </c>
      <c r="C19" s="54" t="s">
        <v>16</v>
      </c>
      <c r="D19" s="54" t="s">
        <v>16</v>
      </c>
      <c r="E19" s="54" t="s">
        <v>16</v>
      </c>
      <c r="F19" s="53">
        <f>SUM(F17:F18)</f>
        <v>0</v>
      </c>
    </row>
    <row r="20" spans="1:6" x14ac:dyDescent="0.25">
      <c r="A20" s="1"/>
    </row>
  </sheetData>
  <mergeCells count="6">
    <mergeCell ref="A13:F13"/>
    <mergeCell ref="A1:F1"/>
    <mergeCell ref="A2:F2"/>
    <mergeCell ref="A4:F4"/>
    <mergeCell ref="A5:F5"/>
    <mergeCell ref="A12:F1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="60" zoomScaleNormal="100" workbookViewId="0">
      <selection activeCell="I24" sqref="I24"/>
    </sheetView>
  </sheetViews>
  <sheetFormatPr defaultRowHeight="15" x14ac:dyDescent="0.25"/>
  <cols>
    <col min="1" max="1" width="6.85546875" customWidth="1"/>
    <col min="2" max="2" width="17.140625" customWidth="1"/>
    <col min="3" max="3" width="13.5703125" customWidth="1"/>
    <col min="4" max="4" width="11.85546875" customWidth="1"/>
    <col min="5" max="5" width="10.85546875" customWidth="1"/>
    <col min="6" max="6" width="14.5703125" customWidth="1"/>
  </cols>
  <sheetData>
    <row r="1" spans="1:6" x14ac:dyDescent="0.25">
      <c r="A1" s="296" t="s">
        <v>107</v>
      </c>
      <c r="B1" s="296"/>
      <c r="C1" s="296"/>
      <c r="D1" s="296"/>
      <c r="E1" s="296"/>
      <c r="F1" s="296"/>
    </row>
    <row r="2" spans="1:6" x14ac:dyDescent="0.25">
      <c r="A2" s="296" t="s">
        <v>259</v>
      </c>
      <c r="B2" s="296"/>
      <c r="C2" s="296"/>
      <c r="D2" s="296"/>
      <c r="E2" s="296"/>
      <c r="F2" s="296"/>
    </row>
    <row r="3" spans="1:6" x14ac:dyDescent="0.25">
      <c r="A3" s="1"/>
    </row>
    <row r="4" spans="1:6" x14ac:dyDescent="0.25">
      <c r="A4" s="227" t="s">
        <v>108</v>
      </c>
      <c r="B4" s="227"/>
      <c r="C4" s="227"/>
      <c r="D4" s="227"/>
      <c r="E4" s="227"/>
      <c r="F4" s="227"/>
    </row>
    <row r="5" spans="1:6" x14ac:dyDescent="0.25">
      <c r="A5" s="227" t="s">
        <v>109</v>
      </c>
      <c r="B5" s="227"/>
      <c r="C5" s="227"/>
      <c r="D5" s="227"/>
      <c r="E5" s="227"/>
      <c r="F5" s="227"/>
    </row>
    <row r="6" spans="1:6" ht="15.75" thickBot="1" x14ac:dyDescent="0.3">
      <c r="A6" s="1"/>
    </row>
    <row r="7" spans="1:6" ht="90.75" thickBot="1" x14ac:dyDescent="0.3">
      <c r="A7" s="7" t="s">
        <v>97</v>
      </c>
      <c r="B7" s="128" t="s">
        <v>110</v>
      </c>
      <c r="C7" s="128" t="s">
        <v>111</v>
      </c>
      <c r="D7" s="128" t="s">
        <v>112</v>
      </c>
      <c r="E7" s="128" t="s">
        <v>113</v>
      </c>
      <c r="F7" s="128" t="s">
        <v>114</v>
      </c>
    </row>
    <row r="8" spans="1:6" ht="15.75" thickBot="1" x14ac:dyDescent="0.3">
      <c r="A8" s="124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</row>
    <row r="9" spans="1:6" ht="15.75" thickBot="1" x14ac:dyDescent="0.3">
      <c r="A9" s="121">
        <v>1</v>
      </c>
      <c r="B9" s="3" t="s">
        <v>115</v>
      </c>
      <c r="C9" s="41">
        <v>4100</v>
      </c>
      <c r="D9" s="42">
        <v>5</v>
      </c>
      <c r="E9" s="42">
        <v>2</v>
      </c>
      <c r="F9" s="69">
        <f t="shared" ref="F9:F10" si="0">C9*D9*E9</f>
        <v>41000</v>
      </c>
    </row>
    <row r="10" spans="1:6" ht="15.75" thickBot="1" x14ac:dyDescent="0.3">
      <c r="A10" s="121">
        <v>2</v>
      </c>
      <c r="B10" s="3" t="s">
        <v>116</v>
      </c>
      <c r="C10" s="42">
        <v>700</v>
      </c>
      <c r="D10" s="42">
        <v>5</v>
      </c>
      <c r="E10" s="42">
        <v>2</v>
      </c>
      <c r="F10" s="69">
        <f t="shared" si="0"/>
        <v>7000</v>
      </c>
    </row>
    <row r="11" spans="1:6" ht="30.75" thickBot="1" x14ac:dyDescent="0.3">
      <c r="A11" s="190">
        <v>3</v>
      </c>
      <c r="B11" s="3" t="s">
        <v>321</v>
      </c>
      <c r="C11" s="42">
        <v>1750</v>
      </c>
      <c r="D11" s="42">
        <v>4</v>
      </c>
      <c r="E11" s="42"/>
      <c r="F11" s="69">
        <f>C11*D11</f>
        <v>7000</v>
      </c>
    </row>
    <row r="12" spans="1:6" ht="15.75" thickBot="1" x14ac:dyDescent="0.3">
      <c r="A12" s="57"/>
      <c r="B12" s="58" t="s">
        <v>105</v>
      </c>
      <c r="C12" s="59" t="s">
        <v>16</v>
      </c>
      <c r="D12" s="59" t="s">
        <v>16</v>
      </c>
      <c r="E12" s="59" t="s">
        <v>16</v>
      </c>
      <c r="F12" s="70">
        <f>F9+F10+F11</f>
        <v>55000</v>
      </c>
    </row>
    <row r="13" spans="1:6" x14ac:dyDescent="0.25">
      <c r="A13" s="1"/>
    </row>
    <row r="14" spans="1:6" x14ac:dyDescent="0.25">
      <c r="A14" s="227" t="s">
        <v>117</v>
      </c>
      <c r="B14" s="227"/>
      <c r="C14" s="227"/>
      <c r="D14" s="227"/>
      <c r="E14" s="227"/>
      <c r="F14" s="227"/>
    </row>
    <row r="15" spans="1:6" x14ac:dyDescent="0.25">
      <c r="A15" s="227" t="s">
        <v>118</v>
      </c>
      <c r="B15" s="227"/>
      <c r="C15" s="227"/>
      <c r="D15" s="227"/>
      <c r="E15" s="227"/>
      <c r="F15" s="227"/>
    </row>
    <row r="16" spans="1:6" ht="15.75" thickBot="1" x14ac:dyDescent="0.3">
      <c r="A16" s="1"/>
    </row>
    <row r="17" spans="1:6" ht="75.75" thickBot="1" x14ac:dyDescent="0.3">
      <c r="A17" s="7" t="s">
        <v>97</v>
      </c>
      <c r="B17" s="128" t="s">
        <v>110</v>
      </c>
      <c r="C17" s="128" t="s">
        <v>119</v>
      </c>
      <c r="D17" s="128" t="s">
        <v>120</v>
      </c>
      <c r="E17" s="128" t="s">
        <v>121</v>
      </c>
      <c r="F17" s="128" t="s">
        <v>114</v>
      </c>
    </row>
    <row r="18" spans="1:6" ht="15.75" thickBot="1" x14ac:dyDescent="0.3">
      <c r="A18" s="124">
        <v>1</v>
      </c>
      <c r="B18" s="127">
        <v>2</v>
      </c>
      <c r="C18" s="127">
        <v>3</v>
      </c>
      <c r="D18" s="127">
        <v>4</v>
      </c>
      <c r="E18" s="127">
        <v>5</v>
      </c>
      <c r="F18" s="127">
        <v>6</v>
      </c>
    </row>
    <row r="19" spans="1:6" ht="15.75" thickBot="1" x14ac:dyDescent="0.3">
      <c r="A19" s="121"/>
      <c r="B19" s="3"/>
      <c r="C19" s="3"/>
      <c r="D19" s="3"/>
      <c r="E19" s="3"/>
      <c r="F19" s="3">
        <f>C19*D19*E19</f>
        <v>0</v>
      </c>
    </row>
    <row r="20" spans="1:6" ht="15.75" thickBot="1" x14ac:dyDescent="0.3">
      <c r="A20" s="121"/>
      <c r="B20" s="3"/>
      <c r="C20" s="3"/>
      <c r="D20" s="3"/>
      <c r="E20" s="3"/>
      <c r="F20" s="3">
        <f>C20*D20*E20</f>
        <v>0</v>
      </c>
    </row>
    <row r="21" spans="1:6" ht="15.75" thickBot="1" x14ac:dyDescent="0.3">
      <c r="A21" s="57"/>
      <c r="B21" s="58" t="s">
        <v>105</v>
      </c>
      <c r="C21" s="54" t="s">
        <v>16</v>
      </c>
      <c r="D21" s="54" t="s">
        <v>16</v>
      </c>
      <c r="E21" s="54" t="s">
        <v>16</v>
      </c>
      <c r="F21" s="53">
        <f>SUM(F19:F20)</f>
        <v>0</v>
      </c>
    </row>
    <row r="22" spans="1:6" x14ac:dyDescent="0.25">
      <c r="A22" s="1"/>
    </row>
  </sheetData>
  <mergeCells count="6">
    <mergeCell ref="A15:F15"/>
    <mergeCell ref="A1:F1"/>
    <mergeCell ref="A2:F2"/>
    <mergeCell ref="A4:F4"/>
    <mergeCell ref="A5:F5"/>
    <mergeCell ref="A14:F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6</vt:i4>
      </vt:variant>
    </vt:vector>
  </HeadingPairs>
  <TitlesOfParts>
    <vt:vector size="31" baseType="lpstr">
      <vt:lpstr>табл.2</vt:lpstr>
      <vt:lpstr>табл.2.1</vt:lpstr>
      <vt:lpstr>табл.3,4</vt:lpstr>
      <vt:lpstr>прил.1 2018</vt:lpstr>
      <vt:lpstr>прил.2(211)ВБ</vt:lpstr>
      <vt:lpstr>прил.2(211)иные)</vt:lpstr>
      <vt:lpstr>прил.2(211)Б</vt:lpstr>
      <vt:lpstr>прил.2(212)иные)</vt:lpstr>
      <vt:lpstr>прил.2(212)ВБ</vt:lpstr>
      <vt:lpstr>прил.2(212)Б</vt:lpstr>
      <vt:lpstr>прил.2(213)ВБ</vt:lpstr>
      <vt:lpstr>прил.2(213)иные</vt:lpstr>
      <vt:lpstr>прил.2(213)Б</vt:lpstr>
      <vt:lpstr>прил.2(т.2,3,4,5)ст.290ВБ</vt:lpstr>
      <vt:lpstr>прил.2(т.2,3,4,5)ст.290Б</vt:lpstr>
      <vt:lpstr>прил.2(221,223,224,225)ВБ</vt:lpstr>
      <vt:lpstr>прил.2(221,223,224,225)иные</vt:lpstr>
      <vt:lpstr>прил.2(221,223,224,225)Б</vt:lpstr>
      <vt:lpstr>прил.2(226)ВБ)</vt:lpstr>
      <vt:lpstr>прил.2(226)иные)</vt:lpstr>
      <vt:lpstr>прил.2(226)Б</vt:lpstr>
      <vt:lpstr>прил.2(310,340)иные</vt:lpstr>
      <vt:lpstr>прил.2(310,340)ВБ</vt:lpstr>
      <vt:lpstr>СПРАВОЧНО</vt:lpstr>
      <vt:lpstr>прил.2(310,340)Б</vt:lpstr>
      <vt:lpstr>'прил.2(211)Б'!Область_печати</vt:lpstr>
      <vt:lpstr>'прил.2(211)ВБ'!Область_печати</vt:lpstr>
      <vt:lpstr>'прил.2(211)иные)'!Область_печати</vt:lpstr>
      <vt:lpstr>'прил.2(226)Б'!Область_печати</vt:lpstr>
      <vt:lpstr>'прил.2(226)ВБ)'!Область_печати</vt:lpstr>
      <vt:lpstr>'прил.2(226)иные)'!Область_печати</vt:lpstr>
    </vt:vector>
  </TitlesOfParts>
  <Company>Правительство Новосибирской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Галимова Елена Аркадиевна</dc:creator>
  <cp:lastModifiedBy>User</cp:lastModifiedBy>
  <cp:lastPrinted>2018-11-26T01:47:02Z</cp:lastPrinted>
  <dcterms:created xsi:type="dcterms:W3CDTF">2017-08-16T04:05:32Z</dcterms:created>
  <dcterms:modified xsi:type="dcterms:W3CDTF">2019-03-22T03:10:03Z</dcterms:modified>
</cp:coreProperties>
</file>