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885" windowHeight="10320" activeTab="1"/>
  </bookViews>
  <sheets>
    <sheet name="табл.2" sheetId="4" r:id="rId1"/>
    <sheet name="табл.2.1" sheetId="5" r:id="rId2"/>
    <sheet name="табл.3,4" sheetId="6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D31" i="4" l="1"/>
  <c r="D28" i="4" l="1"/>
  <c r="D32" i="4" l="1"/>
  <c r="I13" i="4" l="1"/>
  <c r="D51" i="4"/>
  <c r="O51" i="4"/>
  <c r="D18" i="4"/>
  <c r="D14" i="4"/>
  <c r="I34" i="4" l="1"/>
  <c r="D39" i="4"/>
  <c r="D29" i="4"/>
  <c r="D30" i="4"/>
  <c r="D26" i="4"/>
  <c r="L15" i="5"/>
  <c r="K15" i="5"/>
  <c r="D24" i="4" l="1"/>
  <c r="F24" i="4"/>
  <c r="F42" i="4"/>
  <c r="D45" i="4"/>
  <c r="I42" i="4"/>
  <c r="E42" i="4"/>
  <c r="D46" i="4"/>
  <c r="D49" i="4"/>
  <c r="D50" i="4"/>
  <c r="D17" i="4"/>
  <c r="D48" i="4" l="1"/>
  <c r="F34" i="4"/>
  <c r="F23" i="4" s="1"/>
  <c r="E24" i="4"/>
  <c r="D60" i="4"/>
  <c r="D41" i="4"/>
  <c r="E34" i="4"/>
  <c r="D38" i="4"/>
  <c r="E23" i="4" l="1"/>
  <c r="D36" i="4"/>
  <c r="D37" i="4"/>
  <c r="D20" i="4"/>
  <c r="D34" i="4" l="1"/>
  <c r="D47" i="4" l="1"/>
  <c r="D44" i="4"/>
  <c r="D42" i="4" l="1"/>
  <c r="O52" i="4"/>
  <c r="O49" i="4"/>
  <c r="I23" i="4" l="1"/>
  <c r="D23" i="4" s="1"/>
  <c r="M44" i="4"/>
  <c r="F15" i="5" l="1"/>
  <c r="E15" i="5" l="1"/>
  <c r="D16" i="4" l="1"/>
  <c r="D13" i="4" l="1"/>
  <c r="D13" i="5" l="1"/>
  <c r="J13" i="5" s="1"/>
  <c r="J15" i="5" s="1"/>
  <c r="D15" i="5" l="1"/>
</calcChain>
</file>

<file path=xl/sharedStrings.xml><?xml version="1.0" encoding="utf-8"?>
<sst xmlns="http://schemas.openxmlformats.org/spreadsheetml/2006/main" count="150" uniqueCount="89">
  <si>
    <t>Наименование показателя</t>
  </si>
  <si>
    <t>из них:</t>
  </si>
  <si>
    <t>в том числе:</t>
  </si>
  <si>
    <t>Показатели по поступлениям</t>
  </si>
  <si>
    <t>Код строки</t>
  </si>
  <si>
    <t>Код по бюджетной классификации Российской Федерации</t>
  </si>
  <si>
    <t>Объем финансового обеспечения, руб.</t>
  </si>
  <si>
    <t>(с точностью до двух знаков после запятой - 0,00)</t>
  </si>
  <si>
    <t>всего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</si>
  <si>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</si>
  <si>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</si>
  <si>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</si>
  <si>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</si>
  <si>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</si>
  <si>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</si>
  <si>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</si>
  <si>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</si>
  <si>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</si>
  <si>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</si>
  <si>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</si>
  <si>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</si>
  <si>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</si>
  <si>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</si>
  <si>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</si>
  <si>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социальные и иные выплаты населению, всего:</t>
  </si>
  <si>
    <t>уплату налогов, сборов и иных платежей,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</si>
  <si>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</si>
  <si>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</si>
  <si>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</si>
  <si>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</si>
  <si>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</si>
  <si>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</si>
  <si>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</si>
  <si>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</si>
  <si>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</si>
  <si>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</si>
  <si>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</si>
  <si>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2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</si>
  <si>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</si>
  <si>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</si>
  <si>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</si>
  <si>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</si>
  <si>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</si>
  <si>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</si>
  <si>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</si>
  <si>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</si>
  <si>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финансового года:</t>
  </si>
  <si>
    <t>на закупку товаров, работ, услуг по году начала закупки: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</si>
  <si>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</si>
  <si>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</si>
  <si>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</si>
  <si>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</si>
  <si>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</si>
  <si>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</si>
  <si>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</si>
  <si>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</si>
  <si>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</si>
  <si>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</si>
  <si>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</si>
  <si>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</si>
  <si>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</si>
  <si>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прочие выплаты</t>
  </si>
  <si>
    <t>начисления на выплаты по оплате труда</t>
  </si>
  <si>
    <t xml:space="preserve">оплата труда </t>
  </si>
  <si>
    <t>прочие расходы (гос.пошлины)</t>
  </si>
  <si>
    <t>прочие платежы в бюджет</t>
  </si>
  <si>
    <t>услуги связи</t>
  </si>
  <si>
    <t>коммунальные услуги</t>
  </si>
  <si>
    <t>услуги по содержанию имущества</t>
  </si>
  <si>
    <t>прочие услуги</t>
  </si>
  <si>
    <t>увеличение стоимости материальных запасов</t>
  </si>
  <si>
    <t>стр.200=стр.400</t>
  </si>
  <si>
    <t>стр.400=стр300+стр.500</t>
  </si>
  <si>
    <t>уплата земельного и налога на имущество</t>
  </si>
  <si>
    <t>транспортные услуги</t>
  </si>
  <si>
    <t>увеличение стоимости основных средств</t>
  </si>
  <si>
    <t>на 2020 г. 1-й год планового периода</t>
  </si>
  <si>
    <t>0001.</t>
  </si>
  <si>
    <t>доходы от оказания платных услуг ( работ)</t>
  </si>
  <si>
    <t>доходы по условным арендным платежам</t>
  </si>
  <si>
    <t xml:space="preserve"> </t>
  </si>
  <si>
    <t xml:space="preserve">Таблица 2.1 </t>
  </si>
  <si>
    <t>прочая закупка материальных запасов (медали)</t>
  </si>
  <si>
    <t>на 2019 г. очередной финансовый год</t>
  </si>
  <si>
    <t>на 2021 г. 2-й год планового периода</t>
  </si>
  <si>
    <t>на 2021 г. 1-й год планового периода</t>
  </si>
  <si>
    <t>на 2019 г.</t>
  </si>
  <si>
    <t>и выплатам учреждения 2019 г.</t>
  </si>
  <si>
    <t>социальные пособия и компенсации персоналу в денежной форме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</si>
</sst>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left" vertical="center" shrinkToFit="1"/>
    </xf>
    <xf numFmtId="0" fontId="0" fillId="0" borderId="0" xfId="0" applyAlignment="1">
      <alignment horizontal="right"/>
    </xf>
    <xf numFmtId="0" fontId="4" fillId="0" borderId="0" xfId="0" applyFont="1" applyAlignment="1">
      <alignment horizontal="justify" vertical="center"/>
    </xf>
    <xf numFmtId="0" fontId="3" fillId="0" borderId="3" xfId="1" applyBorder="1" applyAlignment="1">
      <alignment vertical="center" wrapText="1"/>
    </xf>
    <xf numFmtId="164" fontId="0" fillId="0" borderId="0" xfId="0" applyNumberFormat="1"/>
    <xf numFmtId="0" fontId="1" fillId="0" borderId="15" xfId="0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0" fontId="0" fillId="0" borderId="0" xfId="0" applyNumberFormat="1"/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4" fontId="0" fillId="0" borderId="0" xfId="0" applyNumberFormat="1"/>
    <xf numFmtId="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left" vertical="center" shrinkToFit="1"/>
    </xf>
    <xf numFmtId="4" fontId="1" fillId="0" borderId="6" xfId="0" applyNumberFormat="1" applyFont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 shrinkToFit="1"/>
    </xf>
    <xf numFmtId="4" fontId="0" fillId="4" borderId="0" xfId="0" applyNumberFormat="1" applyFill="1"/>
    <xf numFmtId="0" fontId="0" fillId="4" borderId="0" xfId="0" applyFill="1"/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/>
    <xf numFmtId="0" fontId="1" fillId="0" borderId="6" xfId="0" applyFont="1" applyBorder="1" applyAlignment="1">
      <alignment horizontal="center" vertical="center" shrinkToFit="1"/>
    </xf>
    <xf numFmtId="164" fontId="1" fillId="0" borderId="15" xfId="0" applyNumberFormat="1" applyFont="1" applyBorder="1" applyAlignment="1">
      <alignment vertical="center" shrinkToFit="1"/>
    </xf>
    <xf numFmtId="4" fontId="2" fillId="0" borderId="6" xfId="0" applyNumberFormat="1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164" fontId="2" fillId="0" borderId="6" xfId="0" applyNumberFormat="1" applyFont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left" vertical="center" shrinkToFit="1"/>
    </xf>
    <xf numFmtId="164" fontId="2" fillId="2" borderId="6" xfId="0" applyNumberFormat="1" applyFont="1" applyFill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shrinkToFit="1"/>
    </xf>
    <xf numFmtId="164" fontId="2" fillId="0" borderId="6" xfId="0" applyNumberFormat="1" applyFont="1" applyBorder="1" applyAlignment="1">
      <alignment horizontal="left" shrinkToFit="1"/>
    </xf>
    <xf numFmtId="0" fontId="1" fillId="0" borderId="16" xfId="0" applyFont="1" applyBorder="1" applyAlignment="1">
      <alignment vertical="center" wrapText="1" shrinkToFit="1"/>
    </xf>
    <xf numFmtId="0" fontId="1" fillId="0" borderId="12" xfId="0" applyFont="1" applyBorder="1" applyAlignment="1">
      <alignment vertical="center" wrapText="1" shrinkToFit="1"/>
    </xf>
    <xf numFmtId="0" fontId="1" fillId="0" borderId="15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64" fontId="2" fillId="0" borderId="2" xfId="0" applyNumberFormat="1" applyFont="1" applyBorder="1" applyAlignment="1">
      <alignment horizontal="left" vertical="center" shrinkToFit="1"/>
    </xf>
    <xf numFmtId="164" fontId="2" fillId="0" borderId="3" xfId="0" applyNumberFormat="1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shrinkToFit="1"/>
    </xf>
    <xf numFmtId="0" fontId="1" fillId="0" borderId="6" xfId="0" applyFont="1" applyBorder="1" applyAlignment="1">
      <alignment horizontal="left" shrinkToFit="1"/>
    </xf>
    <xf numFmtId="164" fontId="2" fillId="0" borderId="2" xfId="0" applyNumberFormat="1" applyFont="1" applyBorder="1" applyAlignment="1">
      <alignment horizontal="left" shrinkToFit="1"/>
    </xf>
    <xf numFmtId="164" fontId="2" fillId="0" borderId="3" xfId="0" applyNumberFormat="1" applyFont="1" applyBorder="1" applyAlignment="1">
      <alignment horizontal="left" shrinkToFit="1"/>
    </xf>
    <xf numFmtId="0" fontId="1" fillId="0" borderId="15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left" vertical="center" shrinkToFit="1"/>
    </xf>
    <xf numFmtId="164" fontId="2" fillId="2" borderId="2" xfId="0" applyNumberFormat="1" applyFont="1" applyFill="1" applyBorder="1" applyAlignment="1">
      <alignment horizontal="left" vertical="center" shrinkToFit="1"/>
    </xf>
    <xf numFmtId="164" fontId="2" fillId="2" borderId="3" xfId="0" applyNumberFormat="1" applyFont="1" applyFill="1" applyBorder="1" applyAlignment="1">
      <alignment horizontal="left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3" fillId="0" borderId="2" xfId="1" applyBorder="1" applyAlignment="1">
      <alignment horizontal="center" vertical="center" wrapText="1" shrinkToFit="1"/>
    </xf>
    <xf numFmtId="0" fontId="3" fillId="0" borderId="3" xfId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3" xfId="1" applyBorder="1" applyAlignment="1">
      <alignment horizontal="center" vertical="center" wrapText="1"/>
    </xf>
    <xf numFmtId="0" fontId="3" fillId="0" borderId="14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B009EB6415ED2D138B8EFDBE8CE347D2EA1C5A7EE69CA9D6CE03DD6C3Ag8y2J" TargetMode="External"/><Relationship Id="rId1" Type="http://schemas.openxmlformats.org/officeDocument/2006/relationships/hyperlink" Target="consultantplus://offline/ref=B009EB6415ED2D138B8EFDBE8CE347D2EA1D5D7DE191A9D6CE03DD6C3Ag8y2J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B009EB6415ED2D138B8EFDBE8CE347D2EA1C587AE09EA9D6CE03DD6C3Ag8y2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view="pageBreakPreview" topLeftCell="A19" zoomScale="84" zoomScaleNormal="69" zoomScaleSheetLayoutView="84" workbookViewId="0">
      <selection activeCell="U50" sqref="U50"/>
    </sheetView>
  </sheetViews>
  <sheetFormatPr defaultRowHeight="15" x14ac:dyDescent="0.25"/>
  <cols>
    <col min="1" max="1" width="66" customWidth="1"/>
    <col min="2" max="2" width="9.140625" customWidth="1"/>
    <col min="4" max="4" width="15.5703125" customWidth="1"/>
    <col min="5" max="5" width="18.5703125" customWidth="1"/>
    <col min="6" max="6" width="18.42578125" customWidth="1"/>
    <col min="8" max="8" width="10.140625" customWidth="1"/>
    <col min="9" max="9" width="17.7109375" customWidth="1"/>
    <col min="10" max="10" width="14.85546875" customWidth="1"/>
    <col min="11" max="11" width="0.140625" customWidth="1"/>
    <col min="12" max="12" width="8.7109375" hidden="1" customWidth="1"/>
    <col min="13" max="13" width="13.140625" hidden="1" customWidth="1"/>
    <col min="14" max="14" width="8.7109375" hidden="1" customWidth="1"/>
    <col min="15" max="15" width="14.140625" hidden="1" customWidth="1"/>
  </cols>
  <sheetData>
    <row r="1" spans="1:12" x14ac:dyDescent="0.25">
      <c r="A1" s="9"/>
      <c r="J1" t="s">
        <v>37</v>
      </c>
    </row>
    <row r="2" spans="1:12" x14ac:dyDescent="0.25">
      <c r="A2" s="1"/>
    </row>
    <row r="3" spans="1:12" x14ac:dyDescent="0.25">
      <c r="A3" s="61" t="s">
        <v>3</v>
      </c>
      <c r="B3" s="61"/>
      <c r="C3" s="61"/>
      <c r="D3" s="61"/>
      <c r="E3" s="61"/>
      <c r="F3" s="61"/>
      <c r="G3" s="61"/>
      <c r="H3" s="61"/>
      <c r="I3" s="61"/>
    </row>
    <row r="4" spans="1:12" x14ac:dyDescent="0.25">
      <c r="A4" s="61" t="s">
        <v>87</v>
      </c>
      <c r="B4" s="61"/>
      <c r="C4" s="61"/>
      <c r="D4" s="61"/>
      <c r="E4" s="61"/>
      <c r="F4" s="61"/>
      <c r="G4" s="61"/>
      <c r="H4" s="61"/>
      <c r="I4" s="61"/>
    </row>
    <row r="5" spans="1:12" x14ac:dyDescent="0.25">
      <c r="A5" s="62"/>
      <c r="B5" s="62"/>
      <c r="C5" s="62"/>
      <c r="D5" s="62"/>
      <c r="E5" s="62"/>
      <c r="F5" s="62"/>
      <c r="G5" s="62"/>
      <c r="H5" s="62"/>
      <c r="I5" s="62"/>
    </row>
    <row r="6" spans="1:12" ht="15.75" thickBot="1" x14ac:dyDescent="0.3">
      <c r="A6" s="1"/>
    </row>
    <row r="7" spans="1:12" ht="57" customHeight="1" x14ac:dyDescent="0.25">
      <c r="A7" s="63" t="s">
        <v>0</v>
      </c>
      <c r="B7" s="63" t="s">
        <v>4</v>
      </c>
      <c r="C7" s="81" t="s">
        <v>5</v>
      </c>
      <c r="D7" s="84" t="s">
        <v>6</v>
      </c>
      <c r="E7" s="85"/>
      <c r="F7" s="85"/>
      <c r="G7" s="85"/>
      <c r="H7" s="85"/>
      <c r="I7" s="85"/>
      <c r="J7" s="86"/>
    </row>
    <row r="8" spans="1:12" ht="15.75" thickBot="1" x14ac:dyDescent="0.3">
      <c r="A8" s="80"/>
      <c r="B8" s="80"/>
      <c r="C8" s="82"/>
      <c r="D8" s="87" t="s">
        <v>7</v>
      </c>
      <c r="E8" s="88"/>
      <c r="F8" s="88"/>
      <c r="G8" s="88"/>
      <c r="H8" s="88"/>
      <c r="I8" s="88"/>
      <c r="J8" s="89"/>
    </row>
    <row r="9" spans="1:12" ht="15.75" thickBot="1" x14ac:dyDescent="0.3">
      <c r="A9" s="80"/>
      <c r="B9" s="80"/>
      <c r="C9" s="82"/>
      <c r="D9" s="63" t="s">
        <v>8</v>
      </c>
      <c r="E9" s="90" t="s">
        <v>2</v>
      </c>
      <c r="F9" s="91"/>
      <c r="G9" s="91"/>
      <c r="H9" s="91"/>
      <c r="I9" s="91"/>
      <c r="J9" s="92"/>
    </row>
    <row r="10" spans="1:12" ht="254.25" customHeight="1" thickBot="1" x14ac:dyDescent="0.3">
      <c r="A10" s="80"/>
      <c r="B10" s="80"/>
      <c r="C10" s="82"/>
      <c r="D10" s="80"/>
      <c r="E10" s="81" t="s">
        <v>9</v>
      </c>
      <c r="F10" s="93" t="s">
        <v>10</v>
      </c>
      <c r="G10" s="81" t="s">
        <v>11</v>
      </c>
      <c r="H10" s="81" t="s">
        <v>12</v>
      </c>
      <c r="I10" s="95" t="s">
        <v>13</v>
      </c>
      <c r="J10" s="96"/>
    </row>
    <row r="11" spans="1:12" ht="15.75" thickBot="1" x14ac:dyDescent="0.3">
      <c r="A11" s="64"/>
      <c r="B11" s="64"/>
      <c r="C11" s="83"/>
      <c r="D11" s="64"/>
      <c r="E11" s="83"/>
      <c r="F11" s="94"/>
      <c r="G11" s="83"/>
      <c r="H11" s="83"/>
      <c r="I11" s="16" t="s">
        <v>8</v>
      </c>
      <c r="J11" s="16" t="s">
        <v>14</v>
      </c>
    </row>
    <row r="12" spans="1:12" ht="15.75" thickBot="1" x14ac:dyDescent="0.3">
      <c r="A12" s="12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2" ht="16.5" thickBot="1" x14ac:dyDescent="0.3">
      <c r="A13" s="14" t="s">
        <v>15</v>
      </c>
      <c r="B13" s="11">
        <v>100</v>
      </c>
      <c r="C13" s="17" t="s">
        <v>16</v>
      </c>
      <c r="D13" s="42">
        <f>SUM(D14:D22)</f>
        <v>71053920.109999999</v>
      </c>
      <c r="E13" s="42">
        <v>42499800</v>
      </c>
      <c r="F13" s="42">
        <v>15605700</v>
      </c>
      <c r="G13" s="33"/>
      <c r="H13" s="33"/>
      <c r="I13" s="42">
        <f>I14+I16+I17+I18</f>
        <v>12948420.109999999</v>
      </c>
      <c r="J13" s="17"/>
    </row>
    <row r="14" spans="1:12" x14ac:dyDescent="0.25">
      <c r="A14" s="15" t="s">
        <v>2</v>
      </c>
      <c r="B14" s="63">
        <v>110</v>
      </c>
      <c r="C14" s="59">
        <v>121</v>
      </c>
      <c r="D14" s="57">
        <f>I14</f>
        <v>1971823</v>
      </c>
      <c r="E14" s="57" t="s">
        <v>16</v>
      </c>
      <c r="F14" s="57" t="s">
        <v>16</v>
      </c>
      <c r="G14" s="59" t="s">
        <v>16</v>
      </c>
      <c r="H14" s="59" t="s">
        <v>16</v>
      </c>
      <c r="I14" s="57">
        <v>1971823</v>
      </c>
      <c r="J14" s="59" t="s">
        <v>16</v>
      </c>
    </row>
    <row r="15" spans="1:12" ht="15.75" thickBot="1" x14ac:dyDescent="0.3">
      <c r="A15" s="14" t="s">
        <v>17</v>
      </c>
      <c r="B15" s="64"/>
      <c r="C15" s="60"/>
      <c r="D15" s="58"/>
      <c r="E15" s="58"/>
      <c r="F15" s="58"/>
      <c r="G15" s="60"/>
      <c r="H15" s="60"/>
      <c r="I15" s="58"/>
      <c r="J15" s="60"/>
    </row>
    <row r="16" spans="1:12" ht="16.5" thickBot="1" x14ac:dyDescent="0.3">
      <c r="A16" s="14" t="s">
        <v>78</v>
      </c>
      <c r="B16" s="11">
        <v>120</v>
      </c>
      <c r="C16" s="17">
        <v>131</v>
      </c>
      <c r="D16" s="44">
        <f>E16+I16</f>
        <v>52614865.109999999</v>
      </c>
      <c r="E16" s="44">
        <v>42499800</v>
      </c>
      <c r="F16" s="43" t="s">
        <v>16</v>
      </c>
      <c r="G16" s="17" t="s">
        <v>16</v>
      </c>
      <c r="H16" s="17"/>
      <c r="I16" s="42">
        <v>10115065.109999999</v>
      </c>
      <c r="J16" s="17"/>
      <c r="L16" s="24"/>
    </row>
    <row r="17" spans="1:12" ht="16.5" thickBot="1" x14ac:dyDescent="0.3">
      <c r="A17" s="14" t="s">
        <v>79</v>
      </c>
      <c r="B17" s="40"/>
      <c r="C17" s="17">
        <v>135</v>
      </c>
      <c r="D17" s="44">
        <f>SUM(E17:I17)</f>
        <v>861532</v>
      </c>
      <c r="E17" s="44"/>
      <c r="F17" s="43"/>
      <c r="G17" s="17"/>
      <c r="H17" s="17"/>
      <c r="I17" s="42">
        <v>861532</v>
      </c>
      <c r="J17" s="17"/>
      <c r="L17" s="24"/>
    </row>
    <row r="18" spans="1:12" ht="20.25" customHeight="1" thickBot="1" x14ac:dyDescent="0.3">
      <c r="A18" s="14" t="s">
        <v>18</v>
      </c>
      <c r="B18" s="11">
        <v>130</v>
      </c>
      <c r="C18" s="17">
        <v>141</v>
      </c>
      <c r="D18" s="44">
        <f>I18</f>
        <v>0</v>
      </c>
      <c r="E18" s="44" t="s">
        <v>16</v>
      </c>
      <c r="F18" s="43" t="s">
        <v>16</v>
      </c>
      <c r="G18" s="17" t="s">
        <v>16</v>
      </c>
      <c r="H18" s="17" t="s">
        <v>16</v>
      </c>
      <c r="I18" s="43"/>
      <c r="J18" s="17" t="s">
        <v>16</v>
      </c>
    </row>
    <row r="19" spans="1:12" ht="44.25" customHeight="1" thickBot="1" x14ac:dyDescent="0.3">
      <c r="A19" s="14" t="s">
        <v>19</v>
      </c>
      <c r="B19" s="11">
        <v>140</v>
      </c>
      <c r="C19" s="17"/>
      <c r="D19" s="44"/>
      <c r="E19" s="44" t="s">
        <v>16</v>
      </c>
      <c r="F19" s="43" t="s">
        <v>16</v>
      </c>
      <c r="G19" s="17" t="s">
        <v>16</v>
      </c>
      <c r="H19" s="17" t="s">
        <v>16</v>
      </c>
      <c r="I19" s="43"/>
      <c r="J19" s="17" t="s">
        <v>16</v>
      </c>
    </row>
    <row r="20" spans="1:12" ht="16.5" thickBot="1" x14ac:dyDescent="0.3">
      <c r="A20" s="14" t="s">
        <v>20</v>
      </c>
      <c r="B20" s="11">
        <v>150</v>
      </c>
      <c r="C20" s="17">
        <v>152</v>
      </c>
      <c r="D20" s="44">
        <f>SUM(F20+G20)</f>
        <v>15605700</v>
      </c>
      <c r="E20" s="44" t="s">
        <v>16</v>
      </c>
      <c r="F20" s="43">
        <v>15605700</v>
      </c>
      <c r="G20" s="17"/>
      <c r="H20" s="17" t="s">
        <v>16</v>
      </c>
      <c r="I20" s="43" t="s">
        <v>16</v>
      </c>
      <c r="J20" s="17" t="s">
        <v>16</v>
      </c>
    </row>
    <row r="21" spans="1:12" ht="16.5" thickBot="1" x14ac:dyDescent="0.3">
      <c r="A21" s="14" t="s">
        <v>21</v>
      </c>
      <c r="B21" s="11">
        <v>160</v>
      </c>
      <c r="C21" s="17"/>
      <c r="D21" s="44"/>
      <c r="E21" s="44" t="s">
        <v>16</v>
      </c>
      <c r="F21" s="43" t="s">
        <v>16</v>
      </c>
      <c r="G21" s="17" t="s">
        <v>16</v>
      </c>
      <c r="H21" s="17" t="s">
        <v>16</v>
      </c>
      <c r="I21" s="43"/>
      <c r="J21" s="17"/>
    </row>
    <row r="22" spans="1:12" ht="23.25" customHeight="1" thickBot="1" x14ac:dyDescent="0.3">
      <c r="A22" s="14" t="s">
        <v>22</v>
      </c>
      <c r="B22" s="11">
        <v>180</v>
      </c>
      <c r="C22" s="17" t="s">
        <v>16</v>
      </c>
      <c r="D22" s="44"/>
      <c r="E22" s="44" t="s">
        <v>16</v>
      </c>
      <c r="F22" s="43" t="s">
        <v>16</v>
      </c>
      <c r="G22" s="17" t="s">
        <v>16</v>
      </c>
      <c r="H22" s="17" t="s">
        <v>16</v>
      </c>
      <c r="I22" s="43"/>
      <c r="J22" s="17" t="s">
        <v>16</v>
      </c>
    </row>
    <row r="23" spans="1:12" ht="21" customHeight="1" thickBot="1" x14ac:dyDescent="0.3">
      <c r="A23" s="14" t="s">
        <v>23</v>
      </c>
      <c r="B23" s="11">
        <v>200</v>
      </c>
      <c r="C23" s="17" t="s">
        <v>16</v>
      </c>
      <c r="D23" s="44">
        <f>SUM(E23:J23)</f>
        <v>71056497.469999999</v>
      </c>
      <c r="E23" s="44">
        <f>E24+E34+E42</f>
        <v>42502377.359999999</v>
      </c>
      <c r="F23" s="43">
        <f>F24+F34+F42</f>
        <v>15605700</v>
      </c>
      <c r="G23" s="17"/>
      <c r="H23" s="17"/>
      <c r="I23" s="44">
        <f>I24+I34+I42</f>
        <v>12948420.109999999</v>
      </c>
      <c r="J23" s="17"/>
    </row>
    <row r="24" spans="1:12" x14ac:dyDescent="0.25">
      <c r="A24" s="55" t="s">
        <v>2</v>
      </c>
      <c r="B24" s="76">
        <v>210</v>
      </c>
      <c r="C24" s="72"/>
      <c r="D24" s="74">
        <f>SUM(D26:D33)</f>
        <v>39795487.090000004</v>
      </c>
      <c r="E24" s="74">
        <f>SUM(E26:E33)</f>
        <v>32162700</v>
      </c>
      <c r="F24" s="78">
        <f>SUM(F26:F33)</f>
        <v>0</v>
      </c>
      <c r="G24" s="72"/>
      <c r="H24" s="72"/>
      <c r="I24" s="74">
        <f>SUM(I26:I32)</f>
        <v>7632787.0899999999</v>
      </c>
      <c r="J24" s="72"/>
    </row>
    <row r="25" spans="1:12" ht="15.75" thickBot="1" x14ac:dyDescent="0.3">
      <c r="A25" s="56"/>
      <c r="B25" s="77"/>
      <c r="C25" s="73"/>
      <c r="D25" s="75"/>
      <c r="E25" s="75"/>
      <c r="F25" s="79"/>
      <c r="G25" s="73"/>
      <c r="H25" s="73"/>
      <c r="I25" s="75"/>
      <c r="J25" s="73"/>
    </row>
    <row r="26" spans="1:12" x14ac:dyDescent="0.25">
      <c r="A26" s="52" t="s">
        <v>1</v>
      </c>
      <c r="B26" s="71">
        <v>211</v>
      </c>
      <c r="C26" s="67">
        <v>111</v>
      </c>
      <c r="D26" s="69">
        <f>SUM(E26:I27)</f>
        <v>27492353</v>
      </c>
      <c r="E26" s="69">
        <v>21720570</v>
      </c>
      <c r="F26" s="57"/>
      <c r="G26" s="59"/>
      <c r="H26" s="59"/>
      <c r="I26" s="57">
        <v>5771783</v>
      </c>
      <c r="J26" s="59"/>
    </row>
    <row r="27" spans="1:12" ht="15.75" thickBot="1" x14ac:dyDescent="0.3">
      <c r="A27" s="53" t="s">
        <v>63</v>
      </c>
      <c r="B27" s="71"/>
      <c r="C27" s="68"/>
      <c r="D27" s="70"/>
      <c r="E27" s="70"/>
      <c r="F27" s="58"/>
      <c r="G27" s="60"/>
      <c r="H27" s="60"/>
      <c r="I27" s="58"/>
      <c r="J27" s="60"/>
    </row>
    <row r="28" spans="1:12" ht="16.5" thickBot="1" x14ac:dyDescent="0.3">
      <c r="A28" s="39" t="s">
        <v>88</v>
      </c>
      <c r="B28" s="54">
        <v>266</v>
      </c>
      <c r="C28" s="50">
        <v>111</v>
      </c>
      <c r="D28" s="51">
        <f>E28+F28+I28</f>
        <v>323000</v>
      </c>
      <c r="E28" s="51">
        <v>300000</v>
      </c>
      <c r="F28" s="43"/>
      <c r="G28" s="17"/>
      <c r="H28" s="17"/>
      <c r="I28" s="43">
        <v>23000</v>
      </c>
      <c r="J28" s="17"/>
    </row>
    <row r="29" spans="1:12" ht="16.5" thickBot="1" x14ac:dyDescent="0.3">
      <c r="A29" s="14" t="s">
        <v>62</v>
      </c>
      <c r="B29" s="26">
        <v>213</v>
      </c>
      <c r="C29" s="17">
        <v>119</v>
      </c>
      <c r="D29" s="44">
        <f>SUM(E29:I29)</f>
        <v>8481934.0899999999</v>
      </c>
      <c r="E29" s="44">
        <v>6650930</v>
      </c>
      <c r="F29" s="43"/>
      <c r="G29" s="17"/>
      <c r="H29" s="17"/>
      <c r="I29" s="43">
        <v>1831004.09</v>
      </c>
      <c r="J29" s="17"/>
    </row>
    <row r="30" spans="1:12" ht="16.5" thickBot="1" x14ac:dyDescent="0.3">
      <c r="A30" s="14" t="s">
        <v>61</v>
      </c>
      <c r="B30" s="25">
        <v>226</v>
      </c>
      <c r="C30" s="17">
        <v>112</v>
      </c>
      <c r="D30" s="44">
        <f>SUM(E30:I30)</f>
        <v>33000</v>
      </c>
      <c r="E30" s="44">
        <v>33000</v>
      </c>
      <c r="F30" s="43"/>
      <c r="G30" s="17"/>
      <c r="H30" s="17"/>
      <c r="I30" s="43"/>
      <c r="J30" s="17"/>
    </row>
    <row r="31" spans="1:12" ht="16.5" thickBot="1" x14ac:dyDescent="0.3">
      <c r="A31" s="14" t="s">
        <v>61</v>
      </c>
      <c r="B31" s="49">
        <v>212</v>
      </c>
      <c r="C31" s="17">
        <v>112</v>
      </c>
      <c r="D31" s="44">
        <f>SUM(E31:I31)</f>
        <v>14000</v>
      </c>
      <c r="E31" s="44">
        <v>7000</v>
      </c>
      <c r="F31" s="43"/>
      <c r="G31" s="17"/>
      <c r="H31" s="17"/>
      <c r="I31" s="43">
        <v>7000</v>
      </c>
      <c r="J31" s="17"/>
    </row>
    <row r="32" spans="1:12" ht="16.5" thickBot="1" x14ac:dyDescent="0.3">
      <c r="A32" s="14" t="s">
        <v>24</v>
      </c>
      <c r="B32" s="11">
        <v>296</v>
      </c>
      <c r="C32" s="17">
        <v>340</v>
      </c>
      <c r="D32" s="44">
        <f>E32</f>
        <v>3451200</v>
      </c>
      <c r="E32" s="44">
        <v>3451200</v>
      </c>
      <c r="F32" s="43"/>
      <c r="G32" s="17"/>
      <c r="H32" s="17"/>
      <c r="I32" s="43"/>
      <c r="J32" s="17"/>
    </row>
    <row r="33" spans="1:13" ht="16.5" thickBot="1" x14ac:dyDescent="0.3">
      <c r="A33" s="14" t="s">
        <v>1</v>
      </c>
      <c r="B33" s="13"/>
      <c r="C33" s="17"/>
      <c r="D33" s="44"/>
      <c r="E33" s="44"/>
      <c r="F33" s="43"/>
      <c r="G33" s="17"/>
      <c r="H33" s="17"/>
      <c r="I33" s="43"/>
      <c r="J33" s="17"/>
    </row>
    <row r="34" spans="1:13" ht="16.5" thickBot="1" x14ac:dyDescent="0.3">
      <c r="A34" s="30" t="s">
        <v>25</v>
      </c>
      <c r="B34" s="31">
        <v>230</v>
      </c>
      <c r="C34" s="32"/>
      <c r="D34" s="46">
        <f>SUM(D36:D41)</f>
        <v>2256212</v>
      </c>
      <c r="E34" s="46">
        <f>SUM(E36:E41)</f>
        <v>1857212</v>
      </c>
      <c r="F34" s="45">
        <f>SUM(F36:F41)</f>
        <v>0</v>
      </c>
      <c r="G34" s="32"/>
      <c r="H34" s="32"/>
      <c r="I34" s="45">
        <f>I36+I37+I38+I39</f>
        <v>399000</v>
      </c>
      <c r="J34" s="32"/>
    </row>
    <row r="35" spans="1:13" ht="16.5" thickBot="1" x14ac:dyDescent="0.3">
      <c r="A35" s="14" t="s">
        <v>1</v>
      </c>
      <c r="B35" s="13"/>
      <c r="C35" s="17"/>
      <c r="D35" s="44"/>
      <c r="E35" s="44"/>
      <c r="F35" s="43"/>
      <c r="G35" s="17"/>
      <c r="H35" s="17"/>
      <c r="I35" s="43"/>
      <c r="J35" s="17"/>
    </row>
    <row r="36" spans="1:13" ht="16.5" thickBot="1" x14ac:dyDescent="0.3">
      <c r="A36" s="14" t="s">
        <v>73</v>
      </c>
      <c r="B36" s="13"/>
      <c r="C36" s="17">
        <v>851</v>
      </c>
      <c r="D36" s="44">
        <f>SUM(E36:J36)</f>
        <v>1910676</v>
      </c>
      <c r="E36" s="44">
        <v>1850676</v>
      </c>
      <c r="F36" s="43"/>
      <c r="G36" s="17"/>
      <c r="H36" s="17"/>
      <c r="I36" s="43">
        <v>60000</v>
      </c>
      <c r="J36" s="17"/>
    </row>
    <row r="37" spans="1:13" ht="16.5" thickBot="1" x14ac:dyDescent="0.3">
      <c r="A37" s="14" t="s">
        <v>64</v>
      </c>
      <c r="B37" s="13"/>
      <c r="C37" s="17">
        <v>852</v>
      </c>
      <c r="D37" s="44">
        <f>SUM(E37:J37)</f>
        <v>175536</v>
      </c>
      <c r="E37" s="44">
        <v>6536</v>
      </c>
      <c r="F37" s="43"/>
      <c r="G37" s="17"/>
      <c r="H37" s="17"/>
      <c r="I37" s="43">
        <v>169000</v>
      </c>
      <c r="J37" s="17"/>
    </row>
    <row r="38" spans="1:13" ht="16.5" thickBot="1" x14ac:dyDescent="0.3">
      <c r="A38" s="14" t="s">
        <v>65</v>
      </c>
      <c r="B38" s="13"/>
      <c r="C38" s="17">
        <v>853</v>
      </c>
      <c r="D38" s="44">
        <f>SUM(E38:J38)</f>
        <v>145000</v>
      </c>
      <c r="E38" s="44"/>
      <c r="F38" s="43"/>
      <c r="G38" s="17"/>
      <c r="H38" s="17"/>
      <c r="I38" s="43">
        <v>145000</v>
      </c>
      <c r="J38" s="17"/>
    </row>
    <row r="39" spans="1:13" ht="16.5" thickBot="1" x14ac:dyDescent="0.3">
      <c r="A39" s="14" t="s">
        <v>65</v>
      </c>
      <c r="B39" s="13"/>
      <c r="C39" s="17">
        <v>831</v>
      </c>
      <c r="D39" s="44">
        <f>E39+F39+G39+H39+I39</f>
        <v>25000</v>
      </c>
      <c r="E39" s="44"/>
      <c r="F39" s="43"/>
      <c r="G39" s="17"/>
      <c r="H39" s="17"/>
      <c r="I39" s="43">
        <v>25000</v>
      </c>
      <c r="J39" s="17"/>
    </row>
    <row r="40" spans="1:13" ht="16.5" thickBot="1" x14ac:dyDescent="0.3">
      <c r="A40" s="14" t="s">
        <v>26</v>
      </c>
      <c r="B40" s="13"/>
      <c r="C40" s="17"/>
      <c r="D40" s="44"/>
      <c r="E40" s="44"/>
      <c r="F40" s="43"/>
      <c r="G40" s="17"/>
      <c r="H40" s="17"/>
      <c r="I40" s="43"/>
      <c r="J40" s="17"/>
    </row>
    <row r="41" spans="1:13" ht="16.5" thickBot="1" x14ac:dyDescent="0.3">
      <c r="A41" s="14" t="s">
        <v>27</v>
      </c>
      <c r="B41" s="11">
        <v>250</v>
      </c>
      <c r="C41" s="17">
        <v>340</v>
      </c>
      <c r="D41" s="44">
        <f>SUM(E41:J41)</f>
        <v>0</v>
      </c>
      <c r="E41" s="44"/>
      <c r="F41" s="43"/>
      <c r="G41" s="17"/>
      <c r="H41" s="17"/>
      <c r="I41" s="43"/>
      <c r="J41" s="17"/>
    </row>
    <row r="42" spans="1:13" ht="16.5" thickBot="1" x14ac:dyDescent="0.3">
      <c r="A42" s="30" t="s">
        <v>28</v>
      </c>
      <c r="B42" s="31">
        <v>260</v>
      </c>
      <c r="C42" s="32">
        <v>244</v>
      </c>
      <c r="D42" s="46">
        <f>SUM(D43:D51)</f>
        <v>29004798.379999999</v>
      </c>
      <c r="E42" s="46">
        <f>SUM(E44:E51)</f>
        <v>8482465.3599999994</v>
      </c>
      <c r="F42" s="45">
        <f>SUM(F44:F58)</f>
        <v>15605700</v>
      </c>
      <c r="G42" s="32"/>
      <c r="H42" s="32"/>
      <c r="I42" s="46">
        <f>SUM(I44:I51)</f>
        <v>4916633.0200000005</v>
      </c>
      <c r="J42" s="32"/>
    </row>
    <row r="43" spans="1:13" ht="16.5" thickBot="1" x14ac:dyDescent="0.3">
      <c r="A43" s="14" t="s">
        <v>1</v>
      </c>
      <c r="B43" s="29"/>
      <c r="C43" s="17"/>
      <c r="D43" s="44"/>
      <c r="E43" s="44"/>
      <c r="F43" s="43"/>
      <c r="G43" s="17"/>
      <c r="H43" s="17"/>
      <c r="I43" s="43"/>
      <c r="J43" s="17"/>
    </row>
    <row r="44" spans="1:13" ht="16.5" thickBot="1" x14ac:dyDescent="0.3">
      <c r="A44" s="14" t="s">
        <v>66</v>
      </c>
      <c r="B44" s="29"/>
      <c r="C44" s="17">
        <v>221</v>
      </c>
      <c r="D44" s="44">
        <f>E44+I44</f>
        <v>221500</v>
      </c>
      <c r="E44" s="44">
        <v>211500</v>
      </c>
      <c r="F44" s="43"/>
      <c r="G44" s="17"/>
      <c r="H44" s="17"/>
      <c r="I44" s="43">
        <v>10000</v>
      </c>
      <c r="J44" s="17"/>
      <c r="M44" s="21">
        <f>SUM(D44:D51)</f>
        <v>29004798.379999999</v>
      </c>
    </row>
    <row r="45" spans="1:13" ht="16.5" thickBot="1" x14ac:dyDescent="0.3">
      <c r="A45" s="14" t="s">
        <v>74</v>
      </c>
      <c r="B45" s="37"/>
      <c r="C45" s="17">
        <v>222</v>
      </c>
      <c r="D45" s="44">
        <f>SUM(E45:I45)</f>
        <v>198200</v>
      </c>
      <c r="E45" s="44">
        <v>50000</v>
      </c>
      <c r="F45" s="43">
        <v>24200</v>
      </c>
      <c r="G45" s="17"/>
      <c r="H45" s="17"/>
      <c r="I45" s="43">
        <v>124000</v>
      </c>
      <c r="J45" s="17"/>
      <c r="M45" s="21"/>
    </row>
    <row r="46" spans="1:13" ht="16.5" thickBot="1" x14ac:dyDescent="0.3">
      <c r="A46" s="14" t="s">
        <v>67</v>
      </c>
      <c r="B46" s="29"/>
      <c r="C46" s="17">
        <v>223</v>
      </c>
      <c r="D46" s="44">
        <f>SUM(E46:I46)</f>
        <v>6551631.6600000001</v>
      </c>
      <c r="E46" s="44">
        <v>6203979.3600000003</v>
      </c>
      <c r="F46" s="43"/>
      <c r="G46" s="17"/>
      <c r="H46" s="17"/>
      <c r="I46" s="43">
        <v>347652.3</v>
      </c>
      <c r="J46" s="17"/>
    </row>
    <row r="47" spans="1:13" ht="16.5" thickBot="1" x14ac:dyDescent="0.3">
      <c r="A47" s="14" t="s">
        <v>82</v>
      </c>
      <c r="B47" s="29"/>
      <c r="C47" s="17">
        <v>296</v>
      </c>
      <c r="D47" s="44">
        <f t="shared" ref="D47" si="0">E47+I47</f>
        <v>0</v>
      </c>
      <c r="E47" s="44"/>
      <c r="F47" s="43"/>
      <c r="G47" s="17"/>
      <c r="H47" s="17"/>
      <c r="I47" s="43"/>
      <c r="J47" s="17"/>
    </row>
    <row r="48" spans="1:13" ht="16.5" thickBot="1" x14ac:dyDescent="0.3">
      <c r="A48" s="14" t="s">
        <v>68</v>
      </c>
      <c r="B48" s="29"/>
      <c r="C48" s="17">
        <v>225</v>
      </c>
      <c r="D48" s="44">
        <f>SUM(E48:I48)</f>
        <v>8721209.2200000007</v>
      </c>
      <c r="E48" s="44">
        <v>983402</v>
      </c>
      <c r="F48" s="43">
        <v>6985000</v>
      </c>
      <c r="G48" s="17"/>
      <c r="H48" s="17"/>
      <c r="I48" s="43">
        <v>752807.22</v>
      </c>
      <c r="J48" s="17"/>
    </row>
    <row r="49" spans="1:15" ht="16.5" thickBot="1" x14ac:dyDescent="0.3">
      <c r="A49" s="14" t="s">
        <v>69</v>
      </c>
      <c r="B49" s="29"/>
      <c r="C49" s="17">
        <v>226</v>
      </c>
      <c r="D49" s="44">
        <f>SUM(E49:I49)</f>
        <v>2670719.7999999998</v>
      </c>
      <c r="E49" s="44">
        <v>978992</v>
      </c>
      <c r="F49" s="43">
        <v>47600</v>
      </c>
      <c r="G49" s="17"/>
      <c r="H49" s="17"/>
      <c r="I49" s="43">
        <v>1644127.8</v>
      </c>
      <c r="J49" s="17"/>
      <c r="O49" s="35">
        <f>E49+3534561</f>
        <v>4513553</v>
      </c>
    </row>
    <row r="50" spans="1:15" ht="16.5" thickBot="1" x14ac:dyDescent="0.3">
      <c r="A50" s="14" t="s">
        <v>75</v>
      </c>
      <c r="B50" s="34"/>
      <c r="C50" s="17">
        <v>310</v>
      </c>
      <c r="D50" s="44">
        <f>SUM(E50:I50)</f>
        <v>7142000</v>
      </c>
      <c r="E50" s="44"/>
      <c r="F50" s="43">
        <v>6935300</v>
      </c>
      <c r="G50" s="17"/>
      <c r="H50" s="17"/>
      <c r="I50" s="43">
        <v>206700</v>
      </c>
      <c r="J50" s="17"/>
      <c r="O50" s="35"/>
    </row>
    <row r="51" spans="1:15" ht="16.5" thickBot="1" x14ac:dyDescent="0.3">
      <c r="A51" s="14" t="s">
        <v>70</v>
      </c>
      <c r="B51" s="29"/>
      <c r="C51" s="17">
        <v>340</v>
      </c>
      <c r="D51" s="44">
        <f>SUM(E51:I51)</f>
        <v>3499537.7</v>
      </c>
      <c r="E51" s="44">
        <v>54592</v>
      </c>
      <c r="F51" s="43">
        <v>1613600</v>
      </c>
      <c r="G51" s="17"/>
      <c r="H51" s="17"/>
      <c r="I51" s="42">
        <v>1831345.7</v>
      </c>
      <c r="J51" s="17"/>
      <c r="O51" s="35">
        <f>E51+354460.6</f>
        <v>409052.6</v>
      </c>
    </row>
    <row r="52" spans="1:15" ht="16.5" thickBot="1" x14ac:dyDescent="0.3">
      <c r="A52" s="14" t="s">
        <v>29</v>
      </c>
      <c r="B52" s="29">
        <v>300</v>
      </c>
      <c r="C52" s="17"/>
      <c r="D52" s="44"/>
      <c r="E52" s="44"/>
      <c r="F52" s="43"/>
      <c r="G52" s="17"/>
      <c r="H52" s="17"/>
      <c r="I52" s="42"/>
      <c r="J52" s="17"/>
      <c r="M52" s="21"/>
      <c r="O52" s="35">
        <f>E52+5017521.6</f>
        <v>5017521.5999999996</v>
      </c>
    </row>
    <row r="53" spans="1:15" x14ac:dyDescent="0.25">
      <c r="A53" s="15" t="s">
        <v>1</v>
      </c>
      <c r="B53" s="63">
        <v>310</v>
      </c>
      <c r="C53" s="59"/>
      <c r="D53" s="65"/>
      <c r="E53" s="65"/>
      <c r="F53" s="57"/>
      <c r="G53" s="59"/>
      <c r="H53" s="59"/>
      <c r="I53" s="57"/>
      <c r="J53" s="59"/>
      <c r="M53" s="27"/>
      <c r="O53" s="36"/>
    </row>
    <row r="54" spans="1:15" ht="15.75" thickBot="1" x14ac:dyDescent="0.3">
      <c r="A54" s="14" t="s">
        <v>30</v>
      </c>
      <c r="B54" s="64"/>
      <c r="C54" s="60"/>
      <c r="D54" s="66"/>
      <c r="E54" s="66"/>
      <c r="F54" s="58"/>
      <c r="G54" s="60"/>
      <c r="H54" s="60"/>
      <c r="I54" s="58"/>
      <c r="J54" s="60"/>
      <c r="M54" s="21"/>
      <c r="O54" s="36">
        <v>1128500</v>
      </c>
    </row>
    <row r="55" spans="1:15" ht="16.5" thickBot="1" x14ac:dyDescent="0.3">
      <c r="A55" s="14" t="s">
        <v>31</v>
      </c>
      <c r="B55" s="11">
        <v>320</v>
      </c>
      <c r="C55" s="17"/>
      <c r="D55" s="44"/>
      <c r="E55" s="44"/>
      <c r="F55" s="43"/>
      <c r="G55" s="17"/>
      <c r="H55" s="17"/>
      <c r="I55" s="43"/>
      <c r="J55" s="17"/>
    </row>
    <row r="56" spans="1:15" ht="16.5" thickBot="1" x14ac:dyDescent="0.3">
      <c r="A56" s="14" t="s">
        <v>32</v>
      </c>
      <c r="B56" s="11">
        <v>400</v>
      </c>
      <c r="C56" s="17"/>
      <c r="D56" s="44"/>
      <c r="E56" s="44"/>
      <c r="F56" s="43"/>
      <c r="G56" s="17"/>
      <c r="H56" s="17"/>
      <c r="I56" s="42"/>
      <c r="J56" s="17"/>
      <c r="L56" t="s">
        <v>71</v>
      </c>
      <c r="N56" t="s">
        <v>72</v>
      </c>
    </row>
    <row r="57" spans="1:15" x14ac:dyDescent="0.25">
      <c r="A57" s="15" t="s">
        <v>1</v>
      </c>
      <c r="B57" s="63">
        <v>410</v>
      </c>
      <c r="C57" s="59"/>
      <c r="D57" s="65"/>
      <c r="E57" s="65"/>
      <c r="F57" s="57"/>
      <c r="G57" s="59"/>
      <c r="H57" s="59"/>
      <c r="I57" s="57"/>
      <c r="J57" s="59"/>
    </row>
    <row r="58" spans="1:15" ht="15.75" thickBot="1" x14ac:dyDescent="0.3">
      <c r="A58" s="14" t="s">
        <v>33</v>
      </c>
      <c r="B58" s="64"/>
      <c r="C58" s="60"/>
      <c r="D58" s="66"/>
      <c r="E58" s="66"/>
      <c r="F58" s="58"/>
      <c r="G58" s="60"/>
      <c r="H58" s="60"/>
      <c r="I58" s="58"/>
      <c r="J58" s="60"/>
    </row>
    <row r="59" spans="1:15" ht="16.5" thickBot="1" x14ac:dyDescent="0.3">
      <c r="A59" s="14" t="s">
        <v>34</v>
      </c>
      <c r="B59" s="11">
        <v>420</v>
      </c>
      <c r="C59" s="17"/>
      <c r="D59" s="44"/>
      <c r="E59" s="44"/>
      <c r="F59" s="43"/>
      <c r="G59" s="17"/>
      <c r="H59" s="17"/>
      <c r="I59" s="43"/>
      <c r="J59" s="17"/>
    </row>
    <row r="60" spans="1:15" ht="16.5" thickBot="1" x14ac:dyDescent="0.3">
      <c r="A60" s="14" t="s">
        <v>35</v>
      </c>
      <c r="B60" s="11">
        <v>500</v>
      </c>
      <c r="C60" s="17" t="s">
        <v>16</v>
      </c>
      <c r="D60" s="44">
        <f>SUM(E60:J60)</f>
        <v>84997.47</v>
      </c>
      <c r="E60" s="44">
        <v>2577.36</v>
      </c>
      <c r="F60" s="43"/>
      <c r="G60" s="17"/>
      <c r="H60" s="17"/>
      <c r="I60" s="43">
        <v>82420.11</v>
      </c>
      <c r="J60" s="17"/>
    </row>
    <row r="61" spans="1:15" ht="16.5" thickBot="1" x14ac:dyDescent="0.3">
      <c r="A61" s="14" t="s">
        <v>36</v>
      </c>
      <c r="B61" s="11">
        <v>600</v>
      </c>
      <c r="C61" s="17" t="s">
        <v>16</v>
      </c>
      <c r="D61" s="44"/>
      <c r="E61" s="44"/>
      <c r="F61" s="43"/>
      <c r="G61" s="17"/>
      <c r="H61" s="17"/>
      <c r="I61" s="43"/>
      <c r="J61" s="17"/>
    </row>
    <row r="62" spans="1:15" x14ac:dyDescent="0.25">
      <c r="A62" s="4"/>
    </row>
    <row r="69" ht="15" customHeight="1" x14ac:dyDescent="0.25"/>
    <row r="72" ht="135" customHeight="1" x14ac:dyDescent="0.25"/>
  </sheetData>
  <mergeCells count="61">
    <mergeCell ref="C14:C15"/>
    <mergeCell ref="D14:D15"/>
    <mergeCell ref="A7:A11"/>
    <mergeCell ref="B7:B11"/>
    <mergeCell ref="C7:C11"/>
    <mergeCell ref="D7:J7"/>
    <mergeCell ref="D8:J8"/>
    <mergeCell ref="D9:D11"/>
    <mergeCell ref="E9:J9"/>
    <mergeCell ref="E10:E11"/>
    <mergeCell ref="F10:F11"/>
    <mergeCell ref="G10:G11"/>
    <mergeCell ref="H10:H11"/>
    <mergeCell ref="I10:J10"/>
    <mergeCell ref="J14:J15"/>
    <mergeCell ref="B14:B1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E14:E15"/>
    <mergeCell ref="F14:F15"/>
    <mergeCell ref="G14:G15"/>
    <mergeCell ref="H14:H15"/>
    <mergeCell ref="I14:I15"/>
    <mergeCell ref="B53:B54"/>
    <mergeCell ref="H26:H27"/>
    <mergeCell ref="I26:I27"/>
    <mergeCell ref="J26:J27"/>
    <mergeCell ref="C53:C54"/>
    <mergeCell ref="D53:D54"/>
    <mergeCell ref="E53:E54"/>
    <mergeCell ref="F53:F54"/>
    <mergeCell ref="G53:G54"/>
    <mergeCell ref="C26:C27"/>
    <mergeCell ref="D26:D27"/>
    <mergeCell ref="E26:E27"/>
    <mergeCell ref="F26:F27"/>
    <mergeCell ref="G26:G27"/>
    <mergeCell ref="B26:B27"/>
    <mergeCell ref="A24:A25"/>
    <mergeCell ref="I57:I58"/>
    <mergeCell ref="J57:J58"/>
    <mergeCell ref="A3:I3"/>
    <mergeCell ref="A4:I4"/>
    <mergeCell ref="A5:I5"/>
    <mergeCell ref="H53:H54"/>
    <mergeCell ref="I53:I54"/>
    <mergeCell ref="J53:J54"/>
    <mergeCell ref="B57:B58"/>
    <mergeCell ref="C57:C58"/>
    <mergeCell ref="D57:D58"/>
    <mergeCell ref="E57:E58"/>
    <mergeCell ref="F57:F58"/>
    <mergeCell ref="G57:G58"/>
    <mergeCell ref="H57:H58"/>
  </mergeCells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topLeftCell="A4" zoomScale="60" zoomScaleNormal="100" workbookViewId="0">
      <selection activeCell="L33" sqref="L32:L33"/>
    </sheetView>
  </sheetViews>
  <sheetFormatPr defaultRowHeight="15" x14ac:dyDescent="0.25"/>
  <cols>
    <col min="1" max="1" width="23.7109375" customWidth="1"/>
    <col min="2" max="2" width="20" customWidth="1"/>
    <col min="4" max="4" width="17.140625" customWidth="1"/>
    <col min="5" max="5" width="17.42578125" customWidth="1"/>
    <col min="6" max="6" width="16.7109375" customWidth="1"/>
    <col min="7" max="7" width="14.85546875" customWidth="1"/>
    <col min="8" max="8" width="14.42578125" customWidth="1"/>
    <col min="9" max="9" width="15.7109375" customWidth="1"/>
    <col min="10" max="10" width="16.42578125" customWidth="1"/>
    <col min="11" max="12" width="13.5703125" bestFit="1" customWidth="1"/>
  </cols>
  <sheetData>
    <row r="1" spans="1:12" x14ac:dyDescent="0.25">
      <c r="A1" s="9"/>
      <c r="J1" s="18" t="s">
        <v>81</v>
      </c>
    </row>
    <row r="2" spans="1:12" x14ac:dyDescent="0.25">
      <c r="A2" s="1"/>
    </row>
    <row r="3" spans="1:12" x14ac:dyDescent="0.25">
      <c r="A3" s="61" t="s">
        <v>38</v>
      </c>
      <c r="B3" s="61"/>
      <c r="C3" s="61"/>
      <c r="D3" s="61"/>
      <c r="E3" s="61"/>
      <c r="F3" s="61"/>
      <c r="G3" s="61"/>
      <c r="H3" s="61"/>
      <c r="I3" s="61"/>
      <c r="J3" s="61"/>
    </row>
    <row r="4" spans="1:12" x14ac:dyDescent="0.25">
      <c r="A4" s="61" t="s">
        <v>39</v>
      </c>
      <c r="B4" s="61"/>
      <c r="C4" s="61"/>
      <c r="D4" s="61"/>
      <c r="E4" s="61"/>
      <c r="F4" s="61"/>
      <c r="G4" s="61"/>
      <c r="H4" s="61"/>
      <c r="I4" s="61"/>
      <c r="J4" s="61"/>
    </row>
    <row r="5" spans="1:12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2" ht="15.75" thickBot="1" x14ac:dyDescent="0.3">
      <c r="A6" s="1"/>
    </row>
    <row r="7" spans="1:12" x14ac:dyDescent="0.25">
      <c r="A7" s="97" t="s">
        <v>0</v>
      </c>
      <c r="B7" s="97" t="s">
        <v>4</v>
      </c>
      <c r="C7" s="97" t="s">
        <v>40</v>
      </c>
      <c r="D7" s="100" t="s">
        <v>41</v>
      </c>
      <c r="E7" s="101"/>
      <c r="F7" s="101"/>
      <c r="G7" s="101"/>
      <c r="H7" s="101"/>
      <c r="I7" s="101"/>
      <c r="J7" s="101"/>
      <c r="K7" s="101"/>
      <c r="L7" s="102"/>
    </row>
    <row r="8" spans="1:12" ht="15.75" thickBot="1" x14ac:dyDescent="0.3">
      <c r="A8" s="98"/>
      <c r="B8" s="98"/>
      <c r="C8" s="98"/>
      <c r="D8" s="103" t="s">
        <v>7</v>
      </c>
      <c r="E8" s="104"/>
      <c r="F8" s="104"/>
      <c r="G8" s="104"/>
      <c r="H8" s="104"/>
      <c r="I8" s="104"/>
      <c r="J8" s="104"/>
      <c r="K8" s="104"/>
      <c r="L8" s="105"/>
    </row>
    <row r="9" spans="1:12" ht="15.75" thickBot="1" x14ac:dyDescent="0.3">
      <c r="A9" s="98"/>
      <c r="B9" s="98"/>
      <c r="C9" s="98"/>
      <c r="D9" s="100" t="s">
        <v>42</v>
      </c>
      <c r="E9" s="101"/>
      <c r="F9" s="102"/>
      <c r="G9" s="106" t="s">
        <v>2</v>
      </c>
      <c r="H9" s="107"/>
      <c r="I9" s="107"/>
      <c r="J9" s="107"/>
      <c r="K9" s="107"/>
      <c r="L9" s="108"/>
    </row>
    <row r="10" spans="1:12" ht="135.75" customHeight="1" thickBot="1" x14ac:dyDescent="0.3">
      <c r="A10" s="98"/>
      <c r="B10" s="98"/>
      <c r="C10" s="98"/>
      <c r="D10" s="103"/>
      <c r="E10" s="104"/>
      <c r="F10" s="105"/>
      <c r="G10" s="109" t="s">
        <v>43</v>
      </c>
      <c r="H10" s="110"/>
      <c r="I10" s="111"/>
      <c r="J10" s="109" t="s">
        <v>44</v>
      </c>
      <c r="K10" s="110"/>
      <c r="L10" s="111"/>
    </row>
    <row r="11" spans="1:12" ht="60.75" thickBot="1" x14ac:dyDescent="0.3">
      <c r="A11" s="99"/>
      <c r="B11" s="99"/>
      <c r="C11" s="99"/>
      <c r="D11" s="8" t="s">
        <v>83</v>
      </c>
      <c r="E11" s="8" t="s">
        <v>76</v>
      </c>
      <c r="F11" s="8" t="s">
        <v>84</v>
      </c>
      <c r="G11" s="8" t="s">
        <v>83</v>
      </c>
      <c r="H11" s="8" t="s">
        <v>76</v>
      </c>
      <c r="I11" s="8" t="s">
        <v>84</v>
      </c>
      <c r="J11" s="38" t="s">
        <v>83</v>
      </c>
      <c r="K11" s="38" t="s">
        <v>76</v>
      </c>
      <c r="L11" s="38" t="s">
        <v>85</v>
      </c>
    </row>
    <row r="12" spans="1:12" x14ac:dyDescent="0.25">
      <c r="A12" s="47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</row>
    <row r="13" spans="1:12" ht="67.5" customHeight="1" x14ac:dyDescent="0.25">
      <c r="A13" s="22" t="s">
        <v>45</v>
      </c>
      <c r="B13" s="48" t="s">
        <v>77</v>
      </c>
      <c r="C13" s="48" t="s">
        <v>16</v>
      </c>
      <c r="D13" s="41">
        <f>табл.2!D42</f>
        <v>29004798.379999999</v>
      </c>
      <c r="E13" s="41">
        <v>13454698.380000001</v>
      </c>
      <c r="F13" s="41">
        <v>13454698.380000001</v>
      </c>
      <c r="G13" s="23" t="s">
        <v>80</v>
      </c>
      <c r="H13" s="23"/>
      <c r="I13" s="23"/>
      <c r="J13" s="41">
        <f>D13</f>
        <v>29004798.379999999</v>
      </c>
      <c r="K13" s="41">
        <v>13454698.380000001</v>
      </c>
      <c r="L13" s="41">
        <v>13454698.380000001</v>
      </c>
    </row>
    <row r="14" spans="1:12" ht="92.25" customHeight="1" x14ac:dyDescent="0.25">
      <c r="A14" s="22" t="s">
        <v>46</v>
      </c>
      <c r="B14" s="48">
        <v>1001</v>
      </c>
      <c r="C14" s="48" t="s">
        <v>16</v>
      </c>
      <c r="D14" s="22"/>
      <c r="E14" s="22"/>
      <c r="F14" s="22"/>
      <c r="G14" s="22"/>
      <c r="H14" s="22"/>
      <c r="I14" s="22"/>
      <c r="J14" s="22"/>
      <c r="K14" s="22"/>
      <c r="L14" s="22"/>
    </row>
    <row r="15" spans="1:12" ht="96.75" customHeight="1" x14ac:dyDescent="0.25">
      <c r="A15" s="22" t="s">
        <v>47</v>
      </c>
      <c r="B15" s="48">
        <v>2001</v>
      </c>
      <c r="C15" s="22"/>
      <c r="D15" s="23">
        <f>D13</f>
        <v>29004798.379999999</v>
      </c>
      <c r="E15" s="23">
        <f>E13</f>
        <v>13454698.380000001</v>
      </c>
      <c r="F15" s="23">
        <f>F13</f>
        <v>13454698.380000001</v>
      </c>
      <c r="G15" s="23"/>
      <c r="H15" s="23"/>
      <c r="I15" s="23"/>
      <c r="J15" s="23">
        <f>J13</f>
        <v>29004798.379999999</v>
      </c>
      <c r="K15" s="41">
        <f>K13</f>
        <v>13454698.380000001</v>
      </c>
      <c r="L15" s="41">
        <f>L13</f>
        <v>13454698.380000001</v>
      </c>
    </row>
  </sheetData>
  <mergeCells count="12">
    <mergeCell ref="A3:J3"/>
    <mergeCell ref="A4:J4"/>
    <mergeCell ref="A5:J5"/>
    <mergeCell ref="A7:A11"/>
    <mergeCell ref="B7:B11"/>
    <mergeCell ref="C7:C11"/>
    <mergeCell ref="D7:L7"/>
    <mergeCell ref="D8:L8"/>
    <mergeCell ref="D9:F10"/>
    <mergeCell ref="G9:L9"/>
    <mergeCell ref="G10:I10"/>
    <mergeCell ref="J10:L10"/>
  </mergeCells>
  <hyperlinks>
    <hyperlink ref="J10" r:id="rId1" display="consultantplus://offline/ref=B009EB6415ED2D138B8EFDBE8CE347D2EA1D5D7DE191A9D6CE03DD6C3Ag8y2J"/>
    <hyperlink ref="G10" r:id="rId2" display="consultantplus://offline/ref=B009EB6415ED2D138B8EFDBE8CE347D2EA1C5A7EE69CA9D6CE03DD6C3Ag8y2J"/>
  </hyperlinks>
  <pageMargins left="0.70866141732283472" right="0.70866141732283472" top="0.74803149606299213" bottom="0.74803149606299213" header="0.31496062992125984" footer="0.31496062992125984"/>
  <pageSetup scale="63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view="pageBreakPreview" zoomScale="60" zoomScaleNormal="100" workbookViewId="0">
      <selection activeCell="U27" sqref="U27"/>
    </sheetView>
  </sheetViews>
  <sheetFormatPr defaultRowHeight="15" x14ac:dyDescent="0.25"/>
  <cols>
    <col min="1" max="1" width="47.7109375" customWidth="1"/>
    <col min="2" max="2" width="24.28515625" customWidth="1"/>
    <col min="3" max="3" width="50" customWidth="1"/>
  </cols>
  <sheetData>
    <row r="1" spans="1:3" x14ac:dyDescent="0.25">
      <c r="A1" s="1"/>
    </row>
    <row r="2" spans="1:3" x14ac:dyDescent="0.25">
      <c r="A2" s="112" t="s">
        <v>48</v>
      </c>
      <c r="B2" s="112"/>
      <c r="C2" s="112"/>
    </row>
    <row r="3" spans="1:3" x14ac:dyDescent="0.25">
      <c r="A3" s="1"/>
    </row>
    <row r="4" spans="1:3" x14ac:dyDescent="0.25">
      <c r="A4" s="61" t="s">
        <v>49</v>
      </c>
      <c r="B4" s="61"/>
      <c r="C4" s="61"/>
    </row>
    <row r="5" spans="1:3" x14ac:dyDescent="0.25">
      <c r="A5" s="61" t="s">
        <v>50</v>
      </c>
      <c r="B5" s="61"/>
      <c r="C5" s="61"/>
    </row>
    <row r="6" spans="1:3" x14ac:dyDescent="0.25">
      <c r="A6" s="61" t="s">
        <v>86</v>
      </c>
      <c r="B6" s="61"/>
      <c r="C6" s="61"/>
    </row>
    <row r="7" spans="1:3" x14ac:dyDescent="0.25">
      <c r="A7" s="61" t="s">
        <v>51</v>
      </c>
      <c r="B7" s="61"/>
      <c r="C7" s="61"/>
    </row>
    <row r="8" spans="1:3" x14ac:dyDescent="0.25">
      <c r="A8" s="1"/>
    </row>
    <row r="9" spans="1:3" x14ac:dyDescent="0.25">
      <c r="A9" s="19"/>
    </row>
    <row r="10" spans="1:3" ht="15.75" thickBot="1" x14ac:dyDescent="0.3">
      <c r="A10" s="19"/>
    </row>
    <row r="11" spans="1:3" ht="69.75" customHeight="1" thickBot="1" x14ac:dyDescent="0.3">
      <c r="A11" s="5" t="s">
        <v>0</v>
      </c>
      <c r="B11" s="6" t="s">
        <v>4</v>
      </c>
      <c r="C11" s="6" t="s">
        <v>52</v>
      </c>
    </row>
    <row r="12" spans="1:3" ht="15.75" thickBot="1" x14ac:dyDescent="0.3">
      <c r="A12" s="7">
        <v>1</v>
      </c>
      <c r="B12" s="8">
        <v>2</v>
      </c>
      <c r="C12" s="8">
        <v>3</v>
      </c>
    </row>
    <row r="13" spans="1:3" ht="39.75" customHeight="1" thickBot="1" x14ac:dyDescent="0.3">
      <c r="A13" s="3" t="s">
        <v>35</v>
      </c>
      <c r="B13" s="8">
        <v>10</v>
      </c>
      <c r="C13" s="28"/>
    </row>
    <row r="14" spans="1:3" ht="34.5" customHeight="1" thickBot="1" x14ac:dyDescent="0.3">
      <c r="A14" s="3" t="s">
        <v>36</v>
      </c>
      <c r="B14" s="8">
        <v>20</v>
      </c>
      <c r="C14" s="28"/>
    </row>
    <row r="15" spans="1:3" ht="15.75" thickBot="1" x14ac:dyDescent="0.3">
      <c r="A15" s="3" t="s">
        <v>53</v>
      </c>
      <c r="B15" s="8">
        <v>30</v>
      </c>
      <c r="C15" s="28"/>
    </row>
    <row r="16" spans="1:3" ht="15.75" thickBot="1" x14ac:dyDescent="0.3">
      <c r="A16" s="3" t="s">
        <v>54</v>
      </c>
      <c r="B16" s="8">
        <v>40</v>
      </c>
      <c r="C16" s="28"/>
    </row>
    <row r="17" spans="1:3" x14ac:dyDescent="0.25">
      <c r="A17" s="1"/>
    </row>
    <row r="18" spans="1:3" x14ac:dyDescent="0.25">
      <c r="A18" s="112" t="s">
        <v>55</v>
      </c>
      <c r="B18" s="112"/>
      <c r="C18" s="112"/>
    </row>
    <row r="19" spans="1:3" x14ac:dyDescent="0.25">
      <c r="A19" s="1"/>
    </row>
    <row r="20" spans="1:3" x14ac:dyDescent="0.25">
      <c r="A20" s="61" t="s">
        <v>56</v>
      </c>
      <c r="B20" s="61"/>
      <c r="C20" s="61"/>
    </row>
    <row r="21" spans="1:3" x14ac:dyDescent="0.25">
      <c r="A21" s="1"/>
    </row>
    <row r="22" spans="1:3" x14ac:dyDescent="0.25">
      <c r="A22" s="19"/>
    </row>
    <row r="23" spans="1:3" ht="15.75" thickBot="1" x14ac:dyDescent="0.3">
      <c r="A23" s="19"/>
    </row>
    <row r="24" spans="1:3" ht="39.75" customHeight="1" thickBot="1" x14ac:dyDescent="0.3">
      <c r="A24" s="5" t="s">
        <v>0</v>
      </c>
      <c r="B24" s="6" t="s">
        <v>4</v>
      </c>
      <c r="C24" s="6" t="s">
        <v>57</v>
      </c>
    </row>
    <row r="25" spans="1:3" ht="15.75" thickBot="1" x14ac:dyDescent="0.3">
      <c r="A25" s="7">
        <v>1</v>
      </c>
      <c r="B25" s="8">
        <v>2</v>
      </c>
      <c r="C25" s="8">
        <v>3</v>
      </c>
    </row>
    <row r="26" spans="1:3" ht="57" customHeight="1" thickBot="1" x14ac:dyDescent="0.3">
      <c r="A26" s="3" t="s">
        <v>58</v>
      </c>
      <c r="B26" s="8">
        <v>10</v>
      </c>
      <c r="C26" s="2">
        <v>2090.6</v>
      </c>
    </row>
    <row r="27" spans="1:3" ht="108" customHeight="1" thickBot="1" x14ac:dyDescent="0.3">
      <c r="A27" s="20" t="s">
        <v>59</v>
      </c>
      <c r="B27" s="8">
        <v>20</v>
      </c>
      <c r="C27" s="2"/>
    </row>
    <row r="28" spans="1:3" ht="87.75" customHeight="1" thickBot="1" x14ac:dyDescent="0.3">
      <c r="A28" s="3" t="s">
        <v>60</v>
      </c>
      <c r="B28" s="8">
        <v>30</v>
      </c>
      <c r="C28" s="2"/>
    </row>
    <row r="29" spans="1:3" x14ac:dyDescent="0.25">
      <c r="A29" s="1"/>
    </row>
    <row r="30" spans="1:3" x14ac:dyDescent="0.25">
      <c r="A30" s="1"/>
    </row>
    <row r="31" spans="1:3" x14ac:dyDescent="0.25">
      <c r="A31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</sheetData>
  <mergeCells count="7">
    <mergeCell ref="A20:C20"/>
    <mergeCell ref="A2:C2"/>
    <mergeCell ref="A4:C4"/>
    <mergeCell ref="A5:C5"/>
    <mergeCell ref="A6:C6"/>
    <mergeCell ref="A7:C7"/>
    <mergeCell ref="A18:C18"/>
  </mergeCells>
  <hyperlinks>
    <hyperlink ref="A27" r:id="rId1" display="consultantplus://offline/ref=B009EB6415ED2D138B8EFDBE8CE347D2EA1C587AE09EA9D6CE03DD6C3Ag8y2J"/>
  </hyperlinks>
  <pageMargins left="0.70866141732283472" right="0.70866141732283472" top="0.74803149606299213" bottom="0.74803149606299213" header="0.31496062992125984" footer="0.31496062992125984"/>
  <pageSetup scale="6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табл.2</vt:lpstr>
      <vt:lpstr>табл.2.1</vt:lpstr>
      <vt:lpstr>табл.3,4</vt:lpstr>
    </vt:vector>
  </TitlesOfParts>
  <Company>Правительство Новосибирской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Галимова Елена Аркадиевна</dc:creator>
  <cp:lastModifiedBy>User</cp:lastModifiedBy>
  <cp:lastPrinted>2019-03-25T01:27:42Z</cp:lastPrinted>
  <dcterms:created xsi:type="dcterms:W3CDTF">2017-08-16T04:05:32Z</dcterms:created>
  <dcterms:modified xsi:type="dcterms:W3CDTF">2019-03-25T01:28:23Z</dcterms:modified>
</cp:coreProperties>
</file>